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tabRatio="834" activeTab="0"/>
  </bookViews>
  <sheets>
    <sheet name="Comp" sheetId="1" r:id="rId1"/>
    <sheet name="anex A" sheetId="2" r:id="rId2"/>
    <sheet name="B" sheetId="3" r:id="rId3"/>
    <sheet name="P" sheetId="4" r:id="rId4"/>
    <sheet name="CF" sheetId="5" r:id="rId5"/>
    <sheet name="1-2" sheetId="6" r:id="rId6"/>
    <sheet name="3-11" sheetId="7" r:id="rId7"/>
    <sheet name="12-19" sheetId="8" r:id="rId8"/>
    <sheet name="20-Dep" sheetId="9" r:id="rId9"/>
    <sheet name="consolidated Shareholders" sheetId="10" r:id="rId10"/>
    <sheet name="Details" sheetId="11" r:id="rId11"/>
    <sheet name="wip" sheetId="12" state="hidden" r:id="rId12"/>
    <sheet name="Dep - 2" sheetId="13" state="hidden" r:id="rId13"/>
    <sheet name="Deffered Tax Liability" sheetId="14" state="hidden" r:id="rId14"/>
    <sheet name="No of Shares os" sheetId="15" r:id="rId15"/>
    <sheet name="TB" sheetId="16" state="hidden" r:id="rId16"/>
    <sheet name="Sheet1" sheetId="17" state="hidden" r:id="rId17"/>
    <sheet name="Tral Balance" sheetId="18" state="hidden" r:id="rId18"/>
    <sheet name="Sheet3" sheetId="19" state="hidden" r:id="rId19"/>
    <sheet name="Breakups" sheetId="20" state="hidden" r:id="rId20"/>
    <sheet name="Shareholders" sheetId="21" state="hidden" r:id="rId21"/>
    <sheet name="Sheet4" sheetId="22" state="hidden"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___my1" localSheetId="1">'[1]SI'!$I$1</definedName>
    <definedName name="_____my1" localSheetId="4">'[2]SI'!$I$1</definedName>
    <definedName name="_____my1" localSheetId="0">'[3]SI'!$I$1</definedName>
    <definedName name="_____my1" localSheetId="12">'[4]SI'!$I$1</definedName>
    <definedName name="_____my1">'[5]SI'!$I$1</definedName>
    <definedName name="_____my2" localSheetId="1">'[1]SI'!$I$2</definedName>
    <definedName name="_____my2" localSheetId="4">'[2]SI'!$I$2</definedName>
    <definedName name="_____my2" localSheetId="0">'[3]SI'!$I$2</definedName>
    <definedName name="_____my2" localSheetId="12">'[4]SI'!$I$2</definedName>
    <definedName name="_____my2">'[5]SI'!$I$2</definedName>
    <definedName name="_____Qtr1" localSheetId="1">'[1]IT_DDTP'!$X$3</definedName>
    <definedName name="_____Qtr1" localSheetId="4">'[2]IT_DDTP'!$X$3</definedName>
    <definedName name="_____Qtr1" localSheetId="0">'[3]IT_DDTP'!$X$3</definedName>
    <definedName name="_____Qtr1" localSheetId="12">'[4]IT_DDTP'!$X$3</definedName>
    <definedName name="_____Qtr1">'[5]IT_DDTP'!$X$3</definedName>
    <definedName name="_____Qtr2" localSheetId="1">'[1]IT_DDTP'!$Y$3</definedName>
    <definedName name="_____Qtr2" localSheetId="4">'[2]IT_DDTP'!$Y$3</definedName>
    <definedName name="_____Qtr2" localSheetId="0">'[3]IT_DDTP'!$Y$3</definedName>
    <definedName name="_____Qtr2" localSheetId="12">'[4]IT_DDTP'!$Y$3</definedName>
    <definedName name="_____Qtr2">'[5]IT_DDTP'!$Y$3</definedName>
    <definedName name="_____Qtr3" localSheetId="1">'[1]IT_DDTP'!$Z$3</definedName>
    <definedName name="_____Qtr3" localSheetId="4">'[2]IT_DDTP'!$Z$3</definedName>
    <definedName name="_____Qtr3" localSheetId="0">'[3]IT_DDTP'!$Z$3</definedName>
    <definedName name="_____Qtr3" localSheetId="12">'[4]IT_DDTP'!$Z$3</definedName>
    <definedName name="_____Qtr3">'[5]IT_DDTP'!$Z$3</definedName>
    <definedName name="_____Qtr4" localSheetId="1">'[1]IT_DDTP'!$AA$3</definedName>
    <definedName name="_____Qtr4" localSheetId="4">'[2]IT_DDTP'!$AA$3</definedName>
    <definedName name="_____Qtr4" localSheetId="0">'[3]IT_DDTP'!$AA$3</definedName>
    <definedName name="_____Qtr4" localSheetId="12">'[4]IT_DDTP'!$AA$3</definedName>
    <definedName name="_____Qtr4">'[5]IT_DDTP'!$AA$3</definedName>
    <definedName name="_____Qtr5" localSheetId="1">'[1]IT_DDTP'!$AB$3</definedName>
    <definedName name="_____Qtr5" localSheetId="4">'[2]IT_DDTP'!$AB$3</definedName>
    <definedName name="_____Qtr5" localSheetId="0">'[3]IT_DDTP'!$AB$3</definedName>
    <definedName name="_____Qtr5" localSheetId="12">'[4]IT_DDTP'!$AB$3</definedName>
    <definedName name="_____Qtr5">'[5]IT_DDTP'!$AB$3</definedName>
    <definedName name="_____SI1" localSheetId="1">'[1]SI'!$O$12</definedName>
    <definedName name="_____SI1" localSheetId="4">'[2]SI'!$O$12</definedName>
    <definedName name="_____SI1" localSheetId="0">'[3]SI'!$O$12</definedName>
    <definedName name="_____SI1" localSheetId="12">'[4]SI'!$O$12</definedName>
    <definedName name="_____SI1">'[5]SI'!$O$12</definedName>
    <definedName name="_____SI2" localSheetId="1">'[1]SI'!$O$13</definedName>
    <definedName name="_____SI2" localSheetId="4">'[2]SI'!$O$13</definedName>
    <definedName name="_____SI2" localSheetId="0">'[3]SI'!$O$13</definedName>
    <definedName name="_____SI2" localSheetId="12">'[4]SI'!$O$13</definedName>
    <definedName name="_____SI2">'[5]SI'!$O$13</definedName>
    <definedName name="_____SI3" localSheetId="1">'[1]SI'!$O$14</definedName>
    <definedName name="_____SI3" localSheetId="4">'[2]SI'!$O$14</definedName>
    <definedName name="_____SI3" localSheetId="0">'[3]SI'!$O$14</definedName>
    <definedName name="_____SI3" localSheetId="12">'[4]SI'!$O$14</definedName>
    <definedName name="_____SI3">'[5]SI'!$O$14</definedName>
    <definedName name="_____SI4" localSheetId="1">'[1]SI'!$O$16</definedName>
    <definedName name="_____SI4" localSheetId="4">'[2]SI'!$O$16</definedName>
    <definedName name="_____SI4" localSheetId="0">'[3]SI'!$O$16</definedName>
    <definedName name="_____SI4" localSheetId="12">'[4]SI'!$O$16</definedName>
    <definedName name="_____SI4">'[5]SI'!$O$16</definedName>
    <definedName name="_____SI5" localSheetId="1">'[1]SI'!$O$17</definedName>
    <definedName name="_____SI5" localSheetId="4">'[2]SI'!$O$17</definedName>
    <definedName name="_____SI5" localSheetId="0">'[3]SI'!$O$17</definedName>
    <definedName name="_____SI5" localSheetId="12">'[4]SI'!$O$17</definedName>
    <definedName name="_____SI5">'[5]SI'!$O$17</definedName>
    <definedName name="_____SI6" localSheetId="1">'[1]SI'!$O$18</definedName>
    <definedName name="_____SI6" localSheetId="4">'[2]SI'!$O$18</definedName>
    <definedName name="_____SI6" localSheetId="0">'[3]SI'!$O$18</definedName>
    <definedName name="_____SI6" localSheetId="12">'[4]SI'!$O$18</definedName>
    <definedName name="_____SI6">'[5]SI'!$O$18</definedName>
    <definedName name="_____sw1" localSheetId="1">'[1]Calculator'!$N$3</definedName>
    <definedName name="_____sw1" localSheetId="4">'[2]Calculator'!$N$3</definedName>
    <definedName name="_____sw1" localSheetId="0">'[3]Calculator'!$N$3</definedName>
    <definedName name="_____sw1" localSheetId="12">'[4]Calculator'!$N$3</definedName>
    <definedName name="_____sw1">'[5]Calculator'!$N$3</definedName>
    <definedName name="_____sw2" localSheetId="1">'[1]Calculator'!$N$4</definedName>
    <definedName name="_____sw2" localSheetId="4">'[2]Calculator'!$N$4</definedName>
    <definedName name="_____sw2" localSheetId="0">'[3]Calculator'!$N$4</definedName>
    <definedName name="_____sw2" localSheetId="12">'[4]Calculator'!$N$4</definedName>
    <definedName name="_____sw2">'[5]Calculator'!$N$4</definedName>
    <definedName name="_____sw3" localSheetId="1">'[1]Calculator'!$M$4</definedName>
    <definedName name="_____sw3" localSheetId="4">'[2]Calculator'!$M$4</definedName>
    <definedName name="_____sw3" localSheetId="0">'[3]Calculator'!$M$4</definedName>
    <definedName name="_____sw3" localSheetId="12">'[4]Calculator'!$M$4</definedName>
    <definedName name="_____sw3">'[5]Calculator'!$M$4</definedName>
    <definedName name="____my1" localSheetId="1">'[1]SI'!$I$1</definedName>
    <definedName name="____my1" localSheetId="4">'[2]SI'!$I$1</definedName>
    <definedName name="____my1" localSheetId="0">'[3]SI'!$I$1</definedName>
    <definedName name="____my1" localSheetId="12">'[4]SI'!$I$1</definedName>
    <definedName name="____my1">'[5]SI'!$I$1</definedName>
    <definedName name="____my2" localSheetId="1">'[1]SI'!$I$2</definedName>
    <definedName name="____my2" localSheetId="4">'[2]SI'!$I$2</definedName>
    <definedName name="____my2" localSheetId="0">'[3]SI'!$I$2</definedName>
    <definedName name="____my2" localSheetId="12">'[4]SI'!$I$2</definedName>
    <definedName name="____my2">'[5]SI'!$I$2</definedName>
    <definedName name="____Qtr1" localSheetId="1">'[1]IT_DDTP'!$X$3</definedName>
    <definedName name="____Qtr1" localSheetId="4">'[2]IT_DDTP'!$X$3</definedName>
    <definedName name="____Qtr1" localSheetId="0">'[3]IT_DDTP'!$X$3</definedName>
    <definedName name="____Qtr1" localSheetId="12">'[4]IT_DDTP'!$X$3</definedName>
    <definedName name="____Qtr1">'[5]IT_DDTP'!$X$3</definedName>
    <definedName name="____Qtr2" localSheetId="1">'[1]IT_DDTP'!$Y$3</definedName>
    <definedName name="____Qtr2" localSheetId="4">'[2]IT_DDTP'!$Y$3</definedName>
    <definedName name="____Qtr2" localSheetId="0">'[3]IT_DDTP'!$Y$3</definedName>
    <definedName name="____Qtr2" localSheetId="12">'[4]IT_DDTP'!$Y$3</definedName>
    <definedName name="____Qtr2">'[5]IT_DDTP'!$Y$3</definedName>
    <definedName name="____Qtr3" localSheetId="1">'[1]IT_DDTP'!$Z$3</definedName>
    <definedName name="____Qtr3" localSheetId="4">'[2]IT_DDTP'!$Z$3</definedName>
    <definedName name="____Qtr3" localSheetId="0">'[3]IT_DDTP'!$Z$3</definedName>
    <definedName name="____Qtr3" localSheetId="12">'[4]IT_DDTP'!$Z$3</definedName>
    <definedName name="____Qtr3">'[5]IT_DDTP'!$Z$3</definedName>
    <definedName name="____Qtr4" localSheetId="1">'[1]IT_DDTP'!$AA$3</definedName>
    <definedName name="____Qtr4" localSheetId="4">'[2]IT_DDTP'!$AA$3</definedName>
    <definedName name="____Qtr4" localSheetId="0">'[3]IT_DDTP'!$AA$3</definedName>
    <definedName name="____Qtr4" localSheetId="12">'[4]IT_DDTP'!$AA$3</definedName>
    <definedName name="____Qtr4">'[5]IT_DDTP'!$AA$3</definedName>
    <definedName name="____Qtr5" localSheetId="1">'[1]IT_DDTP'!$AB$3</definedName>
    <definedName name="____Qtr5" localSheetId="4">'[2]IT_DDTP'!$AB$3</definedName>
    <definedName name="____Qtr5" localSheetId="0">'[3]IT_DDTP'!$AB$3</definedName>
    <definedName name="____Qtr5" localSheetId="12">'[4]IT_DDTP'!$AB$3</definedName>
    <definedName name="____Qtr5">'[5]IT_DDTP'!$AB$3</definedName>
    <definedName name="____SI1" localSheetId="1">'[1]SI'!$O$12</definedName>
    <definedName name="____SI1" localSheetId="4">'[2]SI'!$O$12</definedName>
    <definedName name="____SI1" localSheetId="0">'[3]SI'!$O$12</definedName>
    <definedName name="____SI1" localSheetId="12">'[4]SI'!$O$12</definedName>
    <definedName name="____SI1">'[5]SI'!$O$12</definedName>
    <definedName name="____SI2" localSheetId="1">'[1]SI'!$O$13</definedName>
    <definedName name="____SI2" localSheetId="4">'[2]SI'!$O$13</definedName>
    <definedName name="____SI2" localSheetId="0">'[3]SI'!$O$13</definedName>
    <definedName name="____SI2" localSheetId="12">'[4]SI'!$O$13</definedName>
    <definedName name="____SI2">'[5]SI'!$O$13</definedName>
    <definedName name="____SI3" localSheetId="1">'[1]SI'!$O$14</definedName>
    <definedName name="____SI3" localSheetId="4">'[2]SI'!$O$14</definedName>
    <definedName name="____SI3" localSheetId="0">'[3]SI'!$O$14</definedName>
    <definedName name="____SI3" localSheetId="12">'[4]SI'!$O$14</definedName>
    <definedName name="____SI3">'[5]SI'!$O$14</definedName>
    <definedName name="____SI4" localSheetId="1">'[1]SI'!$O$16</definedName>
    <definedName name="____SI4" localSheetId="4">'[2]SI'!$O$16</definedName>
    <definedName name="____SI4" localSheetId="0">'[3]SI'!$O$16</definedName>
    <definedName name="____SI4" localSheetId="12">'[4]SI'!$O$16</definedName>
    <definedName name="____SI4">'[5]SI'!$O$16</definedName>
    <definedName name="____SI5" localSheetId="1">'[1]SI'!$O$17</definedName>
    <definedName name="____SI5" localSheetId="4">'[2]SI'!$O$17</definedName>
    <definedName name="____SI5" localSheetId="0">'[3]SI'!$O$17</definedName>
    <definedName name="____SI5" localSheetId="12">'[4]SI'!$O$17</definedName>
    <definedName name="____SI5">'[5]SI'!$O$17</definedName>
    <definedName name="____SI6" localSheetId="1">'[1]SI'!$O$18</definedName>
    <definedName name="____SI6" localSheetId="4">'[2]SI'!$O$18</definedName>
    <definedName name="____SI6" localSheetId="0">'[3]SI'!$O$18</definedName>
    <definedName name="____SI6" localSheetId="12">'[4]SI'!$O$18</definedName>
    <definedName name="____SI6">'[5]SI'!$O$18</definedName>
    <definedName name="____sw1" localSheetId="1">'[1]Calculator'!$N$3</definedName>
    <definedName name="____sw1" localSheetId="4">'[2]Calculator'!$N$3</definedName>
    <definedName name="____sw1" localSheetId="0">'[3]Calculator'!$N$3</definedName>
    <definedName name="____sw1" localSheetId="12">'[4]Calculator'!$N$3</definedName>
    <definedName name="____sw1">'[5]Calculator'!$N$3</definedName>
    <definedName name="____sw2" localSheetId="1">'[1]Calculator'!$N$4</definedName>
    <definedName name="____sw2" localSheetId="4">'[2]Calculator'!$N$4</definedName>
    <definedName name="____sw2" localSheetId="0">'[3]Calculator'!$N$4</definedName>
    <definedName name="____sw2" localSheetId="12">'[4]Calculator'!$N$4</definedName>
    <definedName name="____sw2">'[5]Calculator'!$N$4</definedName>
    <definedName name="____sw3" localSheetId="1">'[1]Calculator'!$M$4</definedName>
    <definedName name="____sw3" localSheetId="4">'[2]Calculator'!$M$4</definedName>
    <definedName name="____sw3" localSheetId="0">'[3]Calculator'!$M$4</definedName>
    <definedName name="____sw3" localSheetId="12">'[4]Calculator'!$M$4</definedName>
    <definedName name="____sw3">'[5]Calculator'!$M$4</definedName>
    <definedName name="___a65566" localSheetId="19">#REF!</definedName>
    <definedName name="___a65566">#REF!</definedName>
    <definedName name="___A65666" localSheetId="19">#REF!</definedName>
    <definedName name="___A65666">#REF!</definedName>
    <definedName name="___key2" localSheetId="19" hidden="1">#REF!</definedName>
    <definedName name="___key2" hidden="1">#REF!</definedName>
    <definedName name="___my1" localSheetId="1">'[1]SI'!$I$1</definedName>
    <definedName name="___my1" localSheetId="4">'[2]SI'!$I$1</definedName>
    <definedName name="___my1" localSheetId="0">'[3]SI'!$I$1</definedName>
    <definedName name="___my1" localSheetId="12">'[4]SI'!$I$1</definedName>
    <definedName name="___my1">'[5]SI'!$I$1</definedName>
    <definedName name="___my2" localSheetId="1">'[1]SI'!$I$2</definedName>
    <definedName name="___my2" localSheetId="4">'[2]SI'!$I$2</definedName>
    <definedName name="___my2" localSheetId="0">'[3]SI'!$I$2</definedName>
    <definedName name="___my2" localSheetId="12">'[4]SI'!$I$2</definedName>
    <definedName name="___my2">'[5]SI'!$I$2</definedName>
    <definedName name="___Qtr1" localSheetId="1">'[1]IT_DDTP'!$X$3</definedName>
    <definedName name="___Qtr1" localSheetId="4">'[2]IT_DDTP'!$X$3</definedName>
    <definedName name="___Qtr1" localSheetId="0">'[3]IT_DDTP'!$X$3</definedName>
    <definedName name="___Qtr1" localSheetId="12">'[4]IT_DDTP'!$X$3</definedName>
    <definedName name="___Qtr1">'[5]IT_DDTP'!$X$3</definedName>
    <definedName name="___Qtr2" localSheetId="1">'[1]IT_DDTP'!$Y$3</definedName>
    <definedName name="___Qtr2" localSheetId="4">'[2]IT_DDTP'!$Y$3</definedName>
    <definedName name="___Qtr2" localSheetId="0">'[3]IT_DDTP'!$Y$3</definedName>
    <definedName name="___Qtr2" localSheetId="12">'[4]IT_DDTP'!$Y$3</definedName>
    <definedName name="___Qtr2">'[5]IT_DDTP'!$Y$3</definedName>
    <definedName name="___Qtr3" localSheetId="1">'[1]IT_DDTP'!$Z$3</definedName>
    <definedName name="___Qtr3" localSheetId="4">'[2]IT_DDTP'!$Z$3</definedName>
    <definedName name="___Qtr3" localSheetId="0">'[3]IT_DDTP'!$Z$3</definedName>
    <definedName name="___Qtr3" localSheetId="12">'[4]IT_DDTP'!$Z$3</definedName>
    <definedName name="___Qtr3">'[5]IT_DDTP'!$Z$3</definedName>
    <definedName name="___Qtr4" localSheetId="1">'[1]IT_DDTP'!$AA$3</definedName>
    <definedName name="___Qtr4" localSheetId="4">'[2]IT_DDTP'!$AA$3</definedName>
    <definedName name="___Qtr4" localSheetId="0">'[3]IT_DDTP'!$AA$3</definedName>
    <definedName name="___Qtr4" localSheetId="12">'[4]IT_DDTP'!$AA$3</definedName>
    <definedName name="___Qtr4">'[5]IT_DDTP'!$AA$3</definedName>
    <definedName name="___Qtr5" localSheetId="1">'[1]IT_DDTP'!$AB$3</definedName>
    <definedName name="___Qtr5" localSheetId="4">'[2]IT_DDTP'!$AB$3</definedName>
    <definedName name="___Qtr5" localSheetId="0">'[3]IT_DDTP'!$AB$3</definedName>
    <definedName name="___Qtr5" localSheetId="12">'[4]IT_DDTP'!$AB$3</definedName>
    <definedName name="___Qtr5">'[5]IT_DDTP'!$AB$3</definedName>
    <definedName name="___SI1" localSheetId="1">'[1]SI'!$O$12</definedName>
    <definedName name="___SI1" localSheetId="4">'[2]SI'!$O$12</definedName>
    <definedName name="___SI1" localSheetId="0">'[3]SI'!$O$12</definedName>
    <definedName name="___SI1" localSheetId="12">'[4]SI'!$O$12</definedName>
    <definedName name="___SI1">'[5]SI'!$O$12</definedName>
    <definedName name="___SI2" localSheetId="1">'[1]SI'!$O$13</definedName>
    <definedName name="___SI2" localSheetId="4">'[2]SI'!$O$13</definedName>
    <definedName name="___SI2" localSheetId="0">'[3]SI'!$O$13</definedName>
    <definedName name="___SI2" localSheetId="12">'[4]SI'!$O$13</definedName>
    <definedName name="___SI2">'[5]SI'!$O$13</definedName>
    <definedName name="___SI3" localSheetId="1">'[1]SI'!$O$14</definedName>
    <definedName name="___SI3" localSheetId="4">'[2]SI'!$O$14</definedName>
    <definedName name="___SI3" localSheetId="0">'[3]SI'!$O$14</definedName>
    <definedName name="___SI3" localSheetId="12">'[4]SI'!$O$14</definedName>
    <definedName name="___SI3">'[5]SI'!$O$14</definedName>
    <definedName name="___SI4" localSheetId="1">'[1]SI'!$O$16</definedName>
    <definedName name="___SI4" localSheetId="4">'[2]SI'!$O$16</definedName>
    <definedName name="___SI4" localSheetId="0">'[3]SI'!$O$16</definedName>
    <definedName name="___SI4" localSheetId="12">'[4]SI'!$O$16</definedName>
    <definedName name="___SI4">'[5]SI'!$O$16</definedName>
    <definedName name="___SI5" localSheetId="1">'[1]SI'!$O$17</definedName>
    <definedName name="___SI5" localSheetId="4">'[2]SI'!$O$17</definedName>
    <definedName name="___SI5" localSheetId="0">'[3]SI'!$O$17</definedName>
    <definedName name="___SI5" localSheetId="12">'[4]SI'!$O$17</definedName>
    <definedName name="___SI5">'[5]SI'!$O$17</definedName>
    <definedName name="___SI6" localSheetId="1">'[1]SI'!$O$18</definedName>
    <definedName name="___SI6" localSheetId="4">'[2]SI'!$O$18</definedName>
    <definedName name="___SI6" localSheetId="0">'[3]SI'!$O$18</definedName>
    <definedName name="___SI6" localSheetId="12">'[4]SI'!$O$18</definedName>
    <definedName name="___SI6">'[5]SI'!$O$18</definedName>
    <definedName name="___sw1" localSheetId="1">'[1]Calculator'!$N$3</definedName>
    <definedName name="___sw1" localSheetId="4">'[2]Calculator'!$N$3</definedName>
    <definedName name="___sw1" localSheetId="0">'[3]Calculator'!$N$3</definedName>
    <definedName name="___sw1" localSheetId="12">'[4]Calculator'!$N$3</definedName>
    <definedName name="___sw1">'[5]Calculator'!$N$3</definedName>
    <definedName name="___sw2" localSheetId="1">'[1]Calculator'!$N$4</definedName>
    <definedName name="___sw2" localSheetId="4">'[2]Calculator'!$N$4</definedName>
    <definedName name="___sw2" localSheetId="0">'[3]Calculator'!$N$4</definedName>
    <definedName name="___sw2" localSheetId="12">'[4]Calculator'!$N$4</definedName>
    <definedName name="___sw2">'[5]Calculator'!$N$4</definedName>
    <definedName name="___sw3" localSheetId="1">'[1]Calculator'!$M$4</definedName>
    <definedName name="___sw3" localSheetId="4">'[2]Calculator'!$M$4</definedName>
    <definedName name="___sw3" localSheetId="0">'[3]Calculator'!$M$4</definedName>
    <definedName name="___sw3" localSheetId="12">'[4]Calculator'!$M$4</definedName>
    <definedName name="___sw3">'[5]Calculator'!$M$4</definedName>
    <definedName name="___z75000" localSheetId="19">#REF!</definedName>
    <definedName name="___z75000">#REF!</definedName>
    <definedName name="__a65566" localSheetId="19">#REF!</definedName>
    <definedName name="__a65566">#REF!</definedName>
    <definedName name="__A65666" localSheetId="19">#REF!</definedName>
    <definedName name="__A65666">#REF!</definedName>
    <definedName name="__key2" localSheetId="19" hidden="1">#REF!</definedName>
    <definedName name="__key2" hidden="1">#REF!</definedName>
    <definedName name="__my1" localSheetId="1">'[1]SI'!$I$1</definedName>
    <definedName name="__my1" localSheetId="4">'[2]SI'!$I$1</definedName>
    <definedName name="__my1" localSheetId="0">'[3]SI'!$I$1</definedName>
    <definedName name="__my1" localSheetId="12">'[4]SI'!$I$1</definedName>
    <definedName name="__my1">'[5]SI'!$I$1</definedName>
    <definedName name="__my2" localSheetId="1">'[1]SI'!$I$2</definedName>
    <definedName name="__my2" localSheetId="4">'[2]SI'!$I$2</definedName>
    <definedName name="__my2" localSheetId="0">'[3]SI'!$I$2</definedName>
    <definedName name="__my2" localSheetId="12">'[4]SI'!$I$2</definedName>
    <definedName name="__my2">'[5]SI'!$I$2</definedName>
    <definedName name="__Qtr1" localSheetId="1">'[1]IT_DDTP'!$X$3</definedName>
    <definedName name="__Qtr1" localSheetId="4">'[2]IT_DDTP'!$X$3</definedName>
    <definedName name="__Qtr1" localSheetId="0">'[3]IT_DDTP'!$X$3</definedName>
    <definedName name="__Qtr1" localSheetId="12">'[4]IT_DDTP'!$X$3</definedName>
    <definedName name="__Qtr1">'[5]IT_DDTP'!$X$3</definedName>
    <definedName name="__Qtr2" localSheetId="1">'[1]IT_DDTP'!$Y$3</definedName>
    <definedName name="__Qtr2" localSheetId="4">'[2]IT_DDTP'!$Y$3</definedName>
    <definedName name="__Qtr2" localSheetId="0">'[3]IT_DDTP'!$Y$3</definedName>
    <definedName name="__Qtr2" localSheetId="12">'[4]IT_DDTP'!$Y$3</definedName>
    <definedName name="__Qtr2">'[5]IT_DDTP'!$Y$3</definedName>
    <definedName name="__Qtr3" localSheetId="1">'[1]IT_DDTP'!$Z$3</definedName>
    <definedName name="__Qtr3" localSheetId="4">'[2]IT_DDTP'!$Z$3</definedName>
    <definedName name="__Qtr3" localSheetId="0">'[3]IT_DDTP'!$Z$3</definedName>
    <definedName name="__Qtr3" localSheetId="12">'[4]IT_DDTP'!$Z$3</definedName>
    <definedName name="__Qtr3">'[5]IT_DDTP'!$Z$3</definedName>
    <definedName name="__Qtr4" localSheetId="1">'[1]IT_DDTP'!$AA$3</definedName>
    <definedName name="__Qtr4" localSheetId="4">'[2]IT_DDTP'!$AA$3</definedName>
    <definedName name="__Qtr4" localSheetId="0">'[3]IT_DDTP'!$AA$3</definedName>
    <definedName name="__Qtr4" localSheetId="12">'[4]IT_DDTP'!$AA$3</definedName>
    <definedName name="__Qtr4">'[5]IT_DDTP'!$AA$3</definedName>
    <definedName name="__Qtr5" localSheetId="1">'[1]IT_DDTP'!$AB$3</definedName>
    <definedName name="__Qtr5" localSheetId="4">'[2]IT_DDTP'!$AB$3</definedName>
    <definedName name="__Qtr5" localSheetId="0">'[3]IT_DDTP'!$AB$3</definedName>
    <definedName name="__Qtr5" localSheetId="12">'[4]IT_DDTP'!$AB$3</definedName>
    <definedName name="__Qtr5">'[5]IT_DDTP'!$AB$3</definedName>
    <definedName name="__SI1" localSheetId="1">'[1]SI'!$O$12</definedName>
    <definedName name="__SI1" localSheetId="4">'[2]SI'!$O$12</definedName>
    <definedName name="__SI1" localSheetId="0">'[3]SI'!$O$12</definedName>
    <definedName name="__SI1" localSheetId="12">'[4]SI'!$O$12</definedName>
    <definedName name="__SI1">'[5]SI'!$O$12</definedName>
    <definedName name="__SI2" localSheetId="1">'[1]SI'!$O$13</definedName>
    <definedName name="__SI2" localSheetId="4">'[2]SI'!$O$13</definedName>
    <definedName name="__SI2" localSheetId="0">'[3]SI'!$O$13</definedName>
    <definedName name="__SI2" localSheetId="12">'[4]SI'!$O$13</definedName>
    <definedName name="__SI2">'[5]SI'!$O$13</definedName>
    <definedName name="__SI3" localSheetId="1">'[1]SI'!$O$14</definedName>
    <definedName name="__SI3" localSheetId="4">'[2]SI'!$O$14</definedName>
    <definedName name="__SI3" localSheetId="0">'[3]SI'!$O$14</definedName>
    <definedName name="__SI3" localSheetId="12">'[4]SI'!$O$14</definedName>
    <definedName name="__SI3">'[5]SI'!$O$14</definedName>
    <definedName name="__SI4" localSheetId="1">'[1]SI'!$O$16</definedName>
    <definedName name="__SI4" localSheetId="4">'[2]SI'!$O$16</definedName>
    <definedName name="__SI4" localSheetId="0">'[3]SI'!$O$16</definedName>
    <definedName name="__SI4" localSheetId="12">'[4]SI'!$O$16</definedName>
    <definedName name="__SI4">'[5]SI'!$O$16</definedName>
    <definedName name="__SI5" localSheetId="1">'[1]SI'!$O$17</definedName>
    <definedName name="__SI5" localSheetId="4">'[2]SI'!$O$17</definedName>
    <definedName name="__SI5" localSheetId="0">'[3]SI'!$O$17</definedName>
    <definedName name="__SI5" localSheetId="12">'[4]SI'!$O$17</definedName>
    <definedName name="__SI5">'[5]SI'!$O$17</definedName>
    <definedName name="__SI6" localSheetId="1">'[1]SI'!$O$18</definedName>
    <definedName name="__SI6" localSheetId="4">'[2]SI'!$O$18</definedName>
    <definedName name="__SI6" localSheetId="0">'[3]SI'!$O$18</definedName>
    <definedName name="__SI6" localSheetId="12">'[4]SI'!$O$18</definedName>
    <definedName name="__SI6">'[5]SI'!$O$18</definedName>
    <definedName name="__sw1" localSheetId="1">'[1]Calculator'!$N$3</definedName>
    <definedName name="__sw1" localSheetId="4">'[2]Calculator'!$N$3</definedName>
    <definedName name="__sw1" localSheetId="0">'[3]Calculator'!$N$3</definedName>
    <definedName name="__sw1" localSheetId="12">'[4]Calculator'!$N$3</definedName>
    <definedName name="__sw1">'[5]Calculator'!$N$3</definedName>
    <definedName name="__sw2" localSheetId="1">'[1]Calculator'!$N$4</definedName>
    <definedName name="__sw2" localSheetId="4">'[2]Calculator'!$N$4</definedName>
    <definedName name="__sw2" localSheetId="0">'[3]Calculator'!$N$4</definedName>
    <definedName name="__sw2" localSheetId="12">'[4]Calculator'!$N$4</definedName>
    <definedName name="__sw2">'[5]Calculator'!$N$4</definedName>
    <definedName name="__sw3" localSheetId="1">'[1]Calculator'!$M$4</definedName>
    <definedName name="__sw3" localSheetId="4">'[2]Calculator'!$M$4</definedName>
    <definedName name="__sw3" localSheetId="0">'[3]Calculator'!$M$4</definedName>
    <definedName name="__sw3" localSheetId="12">'[4]Calculator'!$M$4</definedName>
    <definedName name="__sw3">'[5]Calculator'!$M$4</definedName>
    <definedName name="__z75000" localSheetId="19">#REF!</definedName>
    <definedName name="__z75000">#REF!</definedName>
    <definedName name="_a65566" localSheetId="5">#REF!</definedName>
    <definedName name="_a65566" localSheetId="7">#REF!</definedName>
    <definedName name="_a65566" localSheetId="6">#REF!</definedName>
    <definedName name="_a65566" localSheetId="1">#REF!</definedName>
    <definedName name="_a65566" localSheetId="2">#REF!</definedName>
    <definedName name="_a65566" localSheetId="19">#REF!</definedName>
    <definedName name="_a65566" localSheetId="4">#REF!</definedName>
    <definedName name="_a65566" localSheetId="0">#REF!</definedName>
    <definedName name="_a65566" localSheetId="9">#REF!</definedName>
    <definedName name="_a65566" localSheetId="12">#REF!</definedName>
    <definedName name="_a65566" localSheetId="3">#REF!</definedName>
    <definedName name="_a65566">#REF!</definedName>
    <definedName name="_A65666" localSheetId="1">#REF!</definedName>
    <definedName name="_A65666" localSheetId="19">#REF!</definedName>
    <definedName name="_A65666" localSheetId="4">#REF!</definedName>
    <definedName name="_A65666" localSheetId="0">#REF!</definedName>
    <definedName name="_A65666" localSheetId="9">#REF!</definedName>
    <definedName name="_A65666" localSheetId="12">#REF!</definedName>
    <definedName name="_A65666">#REF!</definedName>
    <definedName name="_Key1" localSheetId="5" hidden="1">#REF!</definedName>
    <definedName name="_Key1" localSheetId="7" hidden="1">#REF!</definedName>
    <definedName name="_Key1" localSheetId="6" hidden="1">#REF!</definedName>
    <definedName name="_Key1" localSheetId="1" hidden="1">#REF!</definedName>
    <definedName name="_Key1" localSheetId="2" hidden="1">#REF!</definedName>
    <definedName name="_Key1" localSheetId="19" hidden="1">#REF!</definedName>
    <definedName name="_Key1" localSheetId="4" hidden="1">#REF!</definedName>
    <definedName name="_Key1" localSheetId="9" hidden="1">#REF!</definedName>
    <definedName name="_Key1" localSheetId="12" hidden="1">#REF!</definedName>
    <definedName name="_Key1" localSheetId="3" hidden="1">#REF!</definedName>
    <definedName name="_Key1" hidden="1">#REF!</definedName>
    <definedName name="_key2" localSheetId="5" hidden="1">#REF!</definedName>
    <definedName name="_key2" localSheetId="7" hidden="1">#REF!</definedName>
    <definedName name="_key2" localSheetId="6" hidden="1">#REF!</definedName>
    <definedName name="_key2" localSheetId="1" hidden="1">#REF!</definedName>
    <definedName name="_key2" localSheetId="2" hidden="1">#REF!</definedName>
    <definedName name="_key2" localSheetId="19" hidden="1">#REF!</definedName>
    <definedName name="_key2" localSheetId="4" hidden="1">#REF!</definedName>
    <definedName name="_key2" localSheetId="9" hidden="1">#REF!</definedName>
    <definedName name="_key2" localSheetId="3" hidden="1">#REF!</definedName>
    <definedName name="_key2" hidden="1">#REF!</definedName>
    <definedName name="_my1" localSheetId="1">'[1]SI'!$I$1</definedName>
    <definedName name="_my1" localSheetId="4">'[2]SI'!$I$1</definedName>
    <definedName name="_my1" localSheetId="0">'[3]SI'!$I$1</definedName>
    <definedName name="_my1" localSheetId="12">'[4]SI'!$I$1</definedName>
    <definedName name="_my1">'[5]SI'!$I$1</definedName>
    <definedName name="_my2" localSheetId="1">'[1]SI'!$I$2</definedName>
    <definedName name="_my2" localSheetId="4">'[2]SI'!$I$2</definedName>
    <definedName name="_my2" localSheetId="0">'[3]SI'!$I$2</definedName>
    <definedName name="_my2" localSheetId="12">'[4]SI'!$I$2</definedName>
    <definedName name="_my2">'[5]SI'!$I$2</definedName>
    <definedName name="_Order1" hidden="1">255</definedName>
    <definedName name="_Parse_In" localSheetId="5" hidden="1">#REF!</definedName>
    <definedName name="_Parse_In" localSheetId="7" hidden="1">#REF!</definedName>
    <definedName name="_Parse_In" localSheetId="6" hidden="1">#REF!</definedName>
    <definedName name="_Parse_In" localSheetId="1" hidden="1">#REF!</definedName>
    <definedName name="_Parse_In" localSheetId="2" hidden="1">#REF!</definedName>
    <definedName name="_Parse_In" localSheetId="19" hidden="1">#REF!</definedName>
    <definedName name="_Parse_In" localSheetId="4" hidden="1">#REF!</definedName>
    <definedName name="_Parse_In" localSheetId="0" hidden="1">#REF!</definedName>
    <definedName name="_Parse_In" localSheetId="9" hidden="1">#REF!</definedName>
    <definedName name="_Parse_In" localSheetId="12" hidden="1">#REF!</definedName>
    <definedName name="_Parse_In" localSheetId="3" hidden="1">#REF!</definedName>
    <definedName name="_Parse_In" hidden="1">#REF!</definedName>
    <definedName name="_Parse_Out" localSheetId="5" hidden="1">#REF!</definedName>
    <definedName name="_Parse_Out" localSheetId="7" hidden="1">#REF!</definedName>
    <definedName name="_Parse_Out" localSheetId="6" hidden="1">#REF!</definedName>
    <definedName name="_Parse_Out" localSheetId="1" hidden="1">#REF!</definedName>
    <definedName name="_Parse_Out" localSheetId="2" hidden="1">#REF!</definedName>
    <definedName name="_Parse_Out" localSheetId="19" hidden="1">#REF!</definedName>
    <definedName name="_Parse_Out" localSheetId="4" hidden="1">#REF!</definedName>
    <definedName name="_Parse_Out" localSheetId="9" hidden="1">#REF!</definedName>
    <definedName name="_Parse_Out" localSheetId="12" hidden="1">#REF!</definedName>
    <definedName name="_Parse_Out" localSheetId="3" hidden="1">#REF!</definedName>
    <definedName name="_Parse_Out" hidden="1">#REF!</definedName>
    <definedName name="_Qtr1" localSheetId="1">'[1]IT_DDTP'!$X$3</definedName>
    <definedName name="_Qtr1" localSheetId="4">'[2]IT_DDTP'!$X$3</definedName>
    <definedName name="_Qtr1" localSheetId="0">'[3]IT_DDTP'!$X$3</definedName>
    <definedName name="_Qtr1" localSheetId="12">'[4]IT_DDTP'!$X$3</definedName>
    <definedName name="_Qtr1">'[5]IT_DDTP'!$X$3</definedName>
    <definedName name="_Qtr2" localSheetId="1">'[1]IT_DDTP'!$Y$3</definedName>
    <definedName name="_Qtr2" localSheetId="4">'[2]IT_DDTP'!$Y$3</definedName>
    <definedName name="_Qtr2" localSheetId="0">'[3]IT_DDTP'!$Y$3</definedName>
    <definedName name="_Qtr2" localSheetId="12">'[4]IT_DDTP'!$Y$3</definedName>
    <definedName name="_Qtr2">'[5]IT_DDTP'!$Y$3</definedName>
    <definedName name="_Qtr3" localSheetId="1">'[1]IT_DDTP'!$Z$3</definedName>
    <definedName name="_Qtr3" localSheetId="4">'[2]IT_DDTP'!$Z$3</definedName>
    <definedName name="_Qtr3" localSheetId="0">'[3]IT_DDTP'!$Z$3</definedName>
    <definedName name="_Qtr3" localSheetId="12">'[4]IT_DDTP'!$Z$3</definedName>
    <definedName name="_Qtr3">'[5]IT_DDTP'!$Z$3</definedName>
    <definedName name="_Qtr4" localSheetId="1">'[1]IT_DDTP'!$AA$3</definedName>
    <definedName name="_Qtr4" localSheetId="4">'[2]IT_DDTP'!$AA$3</definedName>
    <definedName name="_Qtr4" localSheetId="0">'[3]IT_DDTP'!$AA$3</definedName>
    <definedName name="_Qtr4" localSheetId="12">'[4]IT_DDTP'!$AA$3</definedName>
    <definedName name="_Qtr4">'[5]IT_DDTP'!$AA$3</definedName>
    <definedName name="_Qtr5" localSheetId="1">'[1]IT_DDTP'!$AB$3</definedName>
    <definedName name="_Qtr5" localSheetId="4">'[2]IT_DDTP'!$AB$3</definedName>
    <definedName name="_Qtr5" localSheetId="0">'[3]IT_DDTP'!$AB$3</definedName>
    <definedName name="_Qtr5" localSheetId="12">'[4]IT_DDTP'!$AB$3</definedName>
    <definedName name="_Qtr5">'[5]IT_DDTP'!$AB$3</definedName>
    <definedName name="_SI1" localSheetId="1">'[1]SI'!$O$12</definedName>
    <definedName name="_SI1" localSheetId="4">'[2]SI'!$O$12</definedName>
    <definedName name="_SI1" localSheetId="0">'[3]SI'!$O$12</definedName>
    <definedName name="_SI1" localSheetId="12">'[4]SI'!$O$12</definedName>
    <definedName name="_SI1">'[5]SI'!$O$12</definedName>
    <definedName name="_SI2" localSheetId="1">'[1]SI'!$O$13</definedName>
    <definedName name="_SI2" localSheetId="4">'[2]SI'!$O$13</definedName>
    <definedName name="_SI2" localSheetId="0">'[3]SI'!$O$13</definedName>
    <definedName name="_SI2" localSheetId="12">'[4]SI'!$O$13</definedName>
    <definedName name="_SI2">'[5]SI'!$O$13</definedName>
    <definedName name="_SI3" localSheetId="1">'[1]SI'!$O$14</definedName>
    <definedName name="_SI3" localSheetId="4">'[2]SI'!$O$14</definedName>
    <definedName name="_SI3" localSheetId="0">'[3]SI'!$O$14</definedName>
    <definedName name="_SI3" localSheetId="12">'[4]SI'!$O$14</definedName>
    <definedName name="_SI3">'[5]SI'!$O$14</definedName>
    <definedName name="_SI4" localSheetId="1">'[1]SI'!$O$16</definedName>
    <definedName name="_SI4" localSheetId="4">'[2]SI'!$O$16</definedName>
    <definedName name="_SI4" localSheetId="0">'[3]SI'!$O$16</definedName>
    <definedName name="_SI4" localSheetId="12">'[4]SI'!$O$16</definedName>
    <definedName name="_SI4">'[5]SI'!$O$16</definedName>
    <definedName name="_SI5" localSheetId="1">'[1]SI'!$O$17</definedName>
    <definedName name="_SI5" localSheetId="4">'[2]SI'!$O$17</definedName>
    <definedName name="_SI5" localSheetId="0">'[3]SI'!$O$17</definedName>
    <definedName name="_SI5" localSheetId="12">'[4]SI'!$O$17</definedName>
    <definedName name="_SI5">'[5]SI'!$O$17</definedName>
    <definedName name="_SI6" localSheetId="1">'[1]SI'!$O$18</definedName>
    <definedName name="_SI6" localSheetId="4">'[2]SI'!$O$18</definedName>
    <definedName name="_SI6" localSheetId="0">'[3]SI'!$O$18</definedName>
    <definedName name="_SI6" localSheetId="12">'[4]SI'!$O$18</definedName>
    <definedName name="_SI6">'[5]SI'!$O$18</definedName>
    <definedName name="_Sort" localSheetId="5" hidden="1">#REF!</definedName>
    <definedName name="_Sort" localSheetId="7" hidden="1">#REF!</definedName>
    <definedName name="_Sort" localSheetId="6" hidden="1">#REF!</definedName>
    <definedName name="_Sort" localSheetId="1" hidden="1">#REF!</definedName>
    <definedName name="_Sort" localSheetId="2" hidden="1">#REF!</definedName>
    <definedName name="_Sort" localSheetId="19" hidden="1">#REF!</definedName>
    <definedName name="_Sort" localSheetId="4" hidden="1">#REF!</definedName>
    <definedName name="_Sort" localSheetId="0" hidden="1">#REF!</definedName>
    <definedName name="_Sort" localSheetId="9" hidden="1">#REF!</definedName>
    <definedName name="_Sort" localSheetId="12" hidden="1">#REF!</definedName>
    <definedName name="_Sort" localSheetId="3" hidden="1">#REF!</definedName>
    <definedName name="_Sort" hidden="1">#REF!</definedName>
    <definedName name="_sw1" localSheetId="1">'[1]Calculator'!$N$3</definedName>
    <definedName name="_sw1" localSheetId="4">'[2]Calculator'!$N$3</definedName>
    <definedName name="_sw1" localSheetId="0">'[3]Calculator'!$N$3</definedName>
    <definedName name="_sw1" localSheetId="12">'[4]Calculator'!$N$3</definedName>
    <definedName name="_sw1">'[5]Calculator'!$N$3</definedName>
    <definedName name="_sw2" localSheetId="1">'[1]Calculator'!$N$4</definedName>
    <definedName name="_sw2" localSheetId="4">'[2]Calculator'!$N$4</definedName>
    <definedName name="_sw2" localSheetId="0">'[3]Calculator'!$N$4</definedName>
    <definedName name="_sw2" localSheetId="12">'[4]Calculator'!$N$4</definedName>
    <definedName name="_sw2">'[5]Calculator'!$N$4</definedName>
    <definedName name="_sw3" localSheetId="1">'[1]Calculator'!$M$4</definedName>
    <definedName name="_sw3" localSheetId="4">'[2]Calculator'!$M$4</definedName>
    <definedName name="_sw3" localSheetId="0">'[3]Calculator'!$M$4</definedName>
    <definedName name="_sw3" localSheetId="12">'[4]Calculator'!$M$4</definedName>
    <definedName name="_sw3">'[5]Calculator'!$M$4</definedName>
    <definedName name="_z75000" localSheetId="5">#REF!</definedName>
    <definedName name="_z75000" localSheetId="7">#REF!</definedName>
    <definedName name="_z75000" localSheetId="6">#REF!</definedName>
    <definedName name="_z75000" localSheetId="1">#REF!</definedName>
    <definedName name="_z75000" localSheetId="2">#REF!</definedName>
    <definedName name="_z75000" localSheetId="19">#REF!</definedName>
    <definedName name="_z75000" localSheetId="4">#REF!</definedName>
    <definedName name="_z75000" localSheetId="0">#REF!</definedName>
    <definedName name="_z75000" localSheetId="9">#REF!</definedName>
    <definedName name="_z75000" localSheetId="12">#REF!</definedName>
    <definedName name="_z75000" localSheetId="3">#REF!</definedName>
    <definedName name="_z75000">#REF!</definedName>
    <definedName name="A_GEN1.DomesticCompFlg" localSheetId="1">'[1]GENERAL'!$AQ$15</definedName>
    <definedName name="A_GEN1.DomesticCompFlg" localSheetId="4">'[2]GENERAL'!$AQ$15</definedName>
    <definedName name="A_GEN1.DomesticCompFlg" localSheetId="0">'[3]GENERAL'!$AQ$15</definedName>
    <definedName name="A_GEN1.DomesticCompFlg" localSheetId="12">'[4]GENERAL'!$AQ$15</definedName>
    <definedName name="A_GEN1.DomesticCompFlg">'[5]GENERAL'!$AQ$15</definedName>
    <definedName name="A_GEN1.PAN" localSheetId="1">'[1]GENERAL'!$AL$7</definedName>
    <definedName name="A_GEN1.PAN" localSheetId="4">'[2]GENERAL'!$AL$7</definedName>
    <definedName name="A_GEN1.PAN" localSheetId="0">'[3]GENERAL'!$AL$7</definedName>
    <definedName name="A_GEN1.PAN" localSheetId="12">'[4]GENERAL'!$AL$7</definedName>
    <definedName name="A_GEN1.PAN">'[5]GENERAL'!$AL$7</definedName>
    <definedName name="A_GEN1.ResidentialStatus" localSheetId="1">'[1]GENERAL'!$U$32</definedName>
    <definedName name="A_GEN1.ResidentialStatus" localSheetId="4">'[2]GENERAL'!$U$32</definedName>
    <definedName name="A_GEN1.ResidentialStatus" localSheetId="0">'[3]GENERAL'!$U$32</definedName>
    <definedName name="A_GEN1.ResidentialStatus" localSheetId="12">'[4]GENERAL'!$U$32</definedName>
    <definedName name="A_GEN1.ResidentialStatus">'[5]GENERAL'!$U$32</definedName>
    <definedName name="A_GEN1.StatusOrCompanyType" localSheetId="1">'[1]GENERAL'!$AL$15</definedName>
    <definedName name="A_GEN1.StatusOrCompanyType" localSheetId="4">'[2]GENERAL'!$AL$15</definedName>
    <definedName name="A_GEN1.StatusOrCompanyType" localSheetId="0">'[3]GENERAL'!$AL$15</definedName>
    <definedName name="A_GEN1.StatusOrCompanyType" localSheetId="12">'[4]GENERAL'!$AL$15</definedName>
    <definedName name="A_GEN1.StatusOrCompanyType">'[5]GENERAL'!$AL$15</definedName>
    <definedName name="a1v" localSheetId="5">#REF!</definedName>
    <definedName name="a1v" localSheetId="7">#REF!</definedName>
    <definedName name="a1v" localSheetId="6">#REF!</definedName>
    <definedName name="a1v" localSheetId="1">#REF!</definedName>
    <definedName name="a1v" localSheetId="2">#REF!</definedName>
    <definedName name="a1v" localSheetId="19">#REF!</definedName>
    <definedName name="a1v" localSheetId="4">#REF!</definedName>
    <definedName name="a1v" localSheetId="0">#REF!</definedName>
    <definedName name="a1v" localSheetId="9">#REF!</definedName>
    <definedName name="a1v" localSheetId="12">#REF!</definedName>
    <definedName name="a1v" localSheetId="3">#REF!</definedName>
    <definedName name="a1v">#REF!</definedName>
    <definedName name="AA10.DedFromUndertaking" localSheetId="1">'[1]10A'!$F$26</definedName>
    <definedName name="AA10.DedFromUndertaking" localSheetId="4">'[2]10A'!$F$26</definedName>
    <definedName name="AA10.DedFromUndertaking" localSheetId="0">'[3]10A'!$F$26</definedName>
    <definedName name="AA10.DedFromUndertaking" localSheetId="12">'[4]10A'!$F$26</definedName>
    <definedName name="AA10.DedFromUndertaking">'[5]10A'!$F$26</definedName>
    <definedName name="Acc5BB.Up16Of12To15Of3" localSheetId="1">'[1]CG_OS'!$H$92</definedName>
    <definedName name="Acc5BB.Up16Of12To15Of3" localSheetId="4">'[2]CG_OS'!$H$92</definedName>
    <definedName name="Acc5BB.Up16Of12To15Of3" localSheetId="0">'[3]CG_OS'!$H$92</definedName>
    <definedName name="Acc5BB.Up16Of12To15Of3" localSheetId="12">'[4]CG_OS'!$H$92</definedName>
    <definedName name="Acc5BB.Up16Of12To15Of3">'[5]CG_OS'!$H$92</definedName>
    <definedName name="Acc5BB.Up16Of3To31Of3" localSheetId="1">'[1]CG_OS'!$H$93</definedName>
    <definedName name="Acc5BB.Up16Of3To31Of3" localSheetId="4">'[2]CG_OS'!$H$93</definedName>
    <definedName name="Acc5BB.Up16Of3To31Of3" localSheetId="0">'[3]CG_OS'!$H$93</definedName>
    <definedName name="Acc5BB.Up16Of3To31Of3" localSheetId="12">'[4]CG_OS'!$H$93</definedName>
    <definedName name="Acc5BB.Up16Of3To31Of3">'[5]CG_OS'!$H$93</definedName>
    <definedName name="Acc5BB.Up16Of9To15Of12" localSheetId="1">'[1]CG_OS'!$H$91</definedName>
    <definedName name="Acc5BB.Up16Of9To15Of12" localSheetId="4">'[2]CG_OS'!$H$91</definedName>
    <definedName name="Acc5BB.Up16Of9To15Of12" localSheetId="0">'[3]CG_OS'!$H$91</definedName>
    <definedName name="Acc5BB.Up16Of9To15Of12" localSheetId="12">'[4]CG_OS'!$H$91</definedName>
    <definedName name="Acc5BB.Up16Of9To15Of12">'[5]CG_OS'!$H$91</definedName>
    <definedName name="Acc5BB.Upto15Of9" localSheetId="1">'[1]CG_OS'!$H$90</definedName>
    <definedName name="Acc5BB.Upto15Of9" localSheetId="4">'[2]CG_OS'!$H$90</definedName>
    <definedName name="Acc5BB.Upto15Of9" localSheetId="0">'[3]CG_OS'!$H$90</definedName>
    <definedName name="Acc5BB.Upto15Of9" localSheetId="12">'[4]CG_OS'!$H$90</definedName>
    <definedName name="Acc5BB.Upto15Of9">'[5]CG_OS'!$H$90</definedName>
    <definedName name="AccLTCG.Up16Of12To15Of3" localSheetId="1">'[1]CG_OS'!$H$77</definedName>
    <definedName name="AccLTCG.Up16Of12To15Of3" localSheetId="4">'[2]CG_OS'!$H$77</definedName>
    <definedName name="AccLTCG.Up16Of12To15Of3" localSheetId="0">'[3]CG_OS'!$H$77</definedName>
    <definedName name="AccLTCG.Up16Of12To15Of3" localSheetId="12">'[4]CG_OS'!$H$77</definedName>
    <definedName name="AccLTCG.Up16Of12To15Of3">'[5]CG_OS'!$H$77</definedName>
    <definedName name="AccLTCG.Up16Of3To31Of3" localSheetId="1">'[1]CG_OS'!$H$78</definedName>
    <definedName name="AccLTCG.Up16Of3To31Of3" localSheetId="4">'[2]CG_OS'!$H$78</definedName>
    <definedName name="AccLTCG.Up16Of3To31Of3" localSheetId="0">'[3]CG_OS'!$H$78</definedName>
    <definedName name="AccLTCG.Up16Of3To31Of3" localSheetId="12">'[4]CG_OS'!$H$78</definedName>
    <definedName name="AccLTCG.Up16Of3To31Of3">'[5]CG_OS'!$H$78</definedName>
    <definedName name="AccLTCG.Up16Of6To15Of9" localSheetId="1">'[1]CG_OS'!$H$75</definedName>
    <definedName name="AccLTCG.Up16Of6To15Of9" localSheetId="4">'[2]CG_OS'!$H$75</definedName>
    <definedName name="AccLTCG.Up16Of6To15Of9" localSheetId="0">'[3]CG_OS'!$H$75</definedName>
    <definedName name="AccLTCG.Up16Of6To15Of9" localSheetId="12">'[4]CG_OS'!$H$75</definedName>
    <definedName name="AccLTCG.Up16Of6To15Of9">'[5]CG_OS'!$H$75</definedName>
    <definedName name="AccLTCG.Up16Of9To15Of12" localSheetId="1">'[1]CG_OS'!$H$76</definedName>
    <definedName name="AccLTCG.Up16Of9To15Of12" localSheetId="4">'[2]CG_OS'!$H$76</definedName>
    <definedName name="AccLTCG.Up16Of9To15Of12" localSheetId="0">'[3]CG_OS'!$H$76</definedName>
    <definedName name="AccLTCG.Up16Of9To15Of12" localSheetId="12">'[4]CG_OS'!$H$76</definedName>
    <definedName name="AccLTCG.Up16Of9To15Of12">'[5]CG_OS'!$H$76</definedName>
    <definedName name="AccLTCG.Upto15Of6" localSheetId="1">'[1]CG_OS'!$H$74</definedName>
    <definedName name="AccLTCG.Upto15Of6" localSheetId="4">'[2]CG_OS'!$H$74</definedName>
    <definedName name="AccLTCG.Upto15Of6" localSheetId="0">'[3]CG_OS'!$H$74</definedName>
    <definedName name="AccLTCG.Upto15Of6" localSheetId="12">'[4]CG_OS'!$H$74</definedName>
    <definedName name="AccLTCG.Upto15Of6">'[5]CG_OS'!$H$74</definedName>
    <definedName name="AccLTCGNP.Up16Of12To15Of3" localSheetId="1">'[1]CG_OS'!$J$77</definedName>
    <definedName name="AccLTCGNP.Up16Of12To15Of3" localSheetId="4">'[2]CG_OS'!$J$77</definedName>
    <definedName name="AccLTCGNP.Up16Of12To15Of3" localSheetId="0">'[3]CG_OS'!$J$77</definedName>
    <definedName name="AccLTCGNP.Up16Of12To15Of3" localSheetId="12">'[4]CG_OS'!$J$77</definedName>
    <definedName name="AccLTCGNP.Up16Of12To15Of3">'[5]CG_OS'!$J$77</definedName>
    <definedName name="AccLTCGNP.Up16Of3To31Of3" localSheetId="1">'[1]CG_OS'!$J$78</definedName>
    <definedName name="AccLTCGNP.Up16Of3To31Of3" localSheetId="4">'[2]CG_OS'!$J$78</definedName>
    <definedName name="AccLTCGNP.Up16Of3To31Of3" localSheetId="0">'[3]CG_OS'!$J$78</definedName>
    <definedName name="AccLTCGNP.Up16Of3To31Of3" localSheetId="12">'[4]CG_OS'!$J$78</definedName>
    <definedName name="AccLTCGNP.Up16Of3To31Of3">'[5]CG_OS'!$J$78</definedName>
    <definedName name="AccLTCGNP.Up16Of6To15Of9" localSheetId="1">'[1]CG_OS'!$J$75</definedName>
    <definedName name="AccLTCGNP.Up16Of6To15Of9" localSheetId="4">'[2]CG_OS'!$J$75</definedName>
    <definedName name="AccLTCGNP.Up16Of6To15Of9" localSheetId="0">'[3]CG_OS'!$J$75</definedName>
    <definedName name="AccLTCGNP.Up16Of6To15Of9" localSheetId="12">'[4]CG_OS'!$J$75</definedName>
    <definedName name="AccLTCGNP.Up16Of6To15Of9">'[5]CG_OS'!$J$75</definedName>
    <definedName name="AccLTCGNP.Up16Of9To15Of12" localSheetId="1">'[1]CG_OS'!$J$76</definedName>
    <definedName name="AccLTCGNP.Up16Of9To15Of12" localSheetId="4">'[2]CG_OS'!$J$76</definedName>
    <definedName name="AccLTCGNP.Up16Of9To15Of12" localSheetId="0">'[3]CG_OS'!$J$76</definedName>
    <definedName name="AccLTCGNP.Up16Of9To15Of12" localSheetId="12">'[4]CG_OS'!$J$76</definedName>
    <definedName name="AccLTCGNP.Up16Of9To15Of12">'[5]CG_OS'!$J$76</definedName>
    <definedName name="AccLTCGNP.Upto15Of6" localSheetId="1">'[1]CG_OS'!$J$74</definedName>
    <definedName name="AccLTCGNP.Upto15Of6" localSheetId="4">'[2]CG_OS'!$J$74</definedName>
    <definedName name="AccLTCGNP.Upto15Of6" localSheetId="0">'[3]CG_OS'!$J$74</definedName>
    <definedName name="AccLTCGNP.Upto15Of6" localSheetId="12">'[4]CG_OS'!$J$74</definedName>
    <definedName name="AccLTCGNP.Upto15Of6">'[5]CG_OS'!$J$74</definedName>
    <definedName name="AccSTCG.Up16Of12To15Of3" localSheetId="1">'[1]CG_OS'!$H$85</definedName>
    <definedName name="AccSTCG.Up16Of12To15Of3" localSheetId="4">'[2]CG_OS'!$H$85</definedName>
    <definedName name="AccSTCG.Up16Of12To15Of3" localSheetId="0">'[3]CG_OS'!$H$85</definedName>
    <definedName name="AccSTCG.Up16Of12To15Of3" localSheetId="12">'[4]CG_OS'!$H$85</definedName>
    <definedName name="AccSTCG.Up16Of12To15Of3">'[5]CG_OS'!$H$85</definedName>
    <definedName name="AccSTCG.Up16Of3To31Of3" localSheetId="1">'[1]CG_OS'!$H$86</definedName>
    <definedName name="AccSTCG.Up16Of3To31Of3" localSheetId="4">'[2]CG_OS'!$H$86</definedName>
    <definedName name="AccSTCG.Up16Of3To31Of3" localSheetId="0">'[3]CG_OS'!$H$86</definedName>
    <definedName name="AccSTCG.Up16Of3To31Of3" localSheetId="12">'[4]CG_OS'!$H$86</definedName>
    <definedName name="AccSTCG.Up16Of3To31Of3">'[5]CG_OS'!$H$86</definedName>
    <definedName name="AccSTCG.Up16Of6To15Of9" localSheetId="1">'[1]CG_OS'!$H$83</definedName>
    <definedName name="AccSTCG.Up16Of6To15Of9" localSheetId="4">'[2]CG_OS'!$H$83</definedName>
    <definedName name="AccSTCG.Up16Of6To15Of9" localSheetId="0">'[3]CG_OS'!$H$83</definedName>
    <definedName name="AccSTCG.Up16Of6To15Of9" localSheetId="12">'[4]CG_OS'!$H$83</definedName>
    <definedName name="AccSTCG.Up16Of6To15Of9">'[5]CG_OS'!$H$83</definedName>
    <definedName name="AccSTCG.Up16Of9To15Of12" localSheetId="1">'[1]CG_OS'!$H$84</definedName>
    <definedName name="AccSTCG.Up16Of9To15Of12" localSheetId="4">'[2]CG_OS'!$H$84</definedName>
    <definedName name="AccSTCG.Up16Of9To15Of12" localSheetId="0">'[3]CG_OS'!$H$84</definedName>
    <definedName name="AccSTCG.Up16Of9To15Of12" localSheetId="12">'[4]CG_OS'!$H$84</definedName>
    <definedName name="AccSTCG.Up16Of9To15Of12">'[5]CG_OS'!$H$84</definedName>
    <definedName name="AccSTCG.Upto15Of6" localSheetId="1">'[1]CG_OS'!$H$82</definedName>
    <definedName name="AccSTCG.Upto15Of6" localSheetId="4">'[2]CG_OS'!$H$82</definedName>
    <definedName name="AccSTCG.Upto15Of6" localSheetId="0">'[3]CG_OS'!$H$82</definedName>
    <definedName name="AccSTCG.Upto15Of6" localSheetId="12">'[4]CG_OS'!$H$82</definedName>
    <definedName name="AccSTCG.Upto15Of6">'[5]CG_OS'!$H$82</definedName>
    <definedName name="AccSTCGOTH.Up16Of12To15Of3" localSheetId="1">'[1]CG_OS'!$J$85</definedName>
    <definedName name="AccSTCGOTH.Up16Of12To15Of3" localSheetId="4">'[2]CG_OS'!$J$85</definedName>
    <definedName name="AccSTCGOTH.Up16Of12To15Of3" localSheetId="0">'[3]CG_OS'!$J$85</definedName>
    <definedName name="AccSTCGOTH.Up16Of12To15Of3" localSheetId="12">'[4]CG_OS'!$J$85</definedName>
    <definedName name="AccSTCGOTH.Up16Of12To15Of3">'[5]CG_OS'!$J$85</definedName>
    <definedName name="AccSTCGOTH.Up16Of3To31Of3" localSheetId="1">'[1]CG_OS'!$J$86</definedName>
    <definedName name="AccSTCGOTH.Up16Of3To31Of3" localSheetId="4">'[2]CG_OS'!$J$86</definedName>
    <definedName name="AccSTCGOTH.Up16Of3To31Of3" localSheetId="0">'[3]CG_OS'!$J$86</definedName>
    <definedName name="AccSTCGOTH.Up16Of3To31Of3" localSheetId="12">'[4]CG_OS'!$J$86</definedName>
    <definedName name="AccSTCGOTH.Up16Of3To31Of3">'[5]CG_OS'!$J$86</definedName>
    <definedName name="AccSTCGOTH.Up16Of6To15Of9" localSheetId="1">'[1]CG_OS'!$J$83</definedName>
    <definedName name="AccSTCGOTH.Up16Of6To15Of9" localSheetId="4">'[2]CG_OS'!$J$83</definedName>
    <definedName name="AccSTCGOTH.Up16Of6To15Of9" localSheetId="0">'[3]CG_OS'!$J$83</definedName>
    <definedName name="AccSTCGOTH.Up16Of6To15Of9" localSheetId="12">'[4]CG_OS'!$J$83</definedName>
    <definedName name="AccSTCGOTH.Up16Of6To15Of9">'[5]CG_OS'!$J$83</definedName>
    <definedName name="AccSTCGOTH.Up16Of9To15Of12" localSheetId="1">'[1]CG_OS'!$J$84</definedName>
    <definedName name="AccSTCGOTH.Up16Of9To15Of12" localSheetId="4">'[2]CG_OS'!$J$84</definedName>
    <definedName name="AccSTCGOTH.Up16Of9To15Of12" localSheetId="0">'[3]CG_OS'!$J$84</definedName>
    <definedName name="AccSTCGOTH.Up16Of9To15Of12" localSheetId="12">'[4]CG_OS'!$J$84</definedName>
    <definedName name="AccSTCGOTH.Up16Of9To15Of12">'[5]CG_OS'!$J$84</definedName>
    <definedName name="AccSTCGOTH.Upto15Of6" localSheetId="1">'[1]CG_OS'!$J$82</definedName>
    <definedName name="AccSTCGOTH.Upto15Of6" localSheetId="4">'[2]CG_OS'!$J$82</definedName>
    <definedName name="AccSTCGOTH.Upto15Of6" localSheetId="0">'[3]CG_OS'!$J$82</definedName>
    <definedName name="AccSTCGOTH.Upto15Of6" localSheetId="12">'[4]CG_OS'!$J$82</definedName>
    <definedName name="AccSTCGOTH.Upto15Of6">'[5]CG_OS'!$J$82</definedName>
    <definedName name="AccSTCGOTH.Upto15Of9" localSheetId="1">'[1]CG_OS'!$J$83</definedName>
    <definedName name="AccSTCGOTH.Upto15Of9" localSheetId="4">'[2]CG_OS'!$J$83</definedName>
    <definedName name="AccSTCGOTH.Upto15Of9" localSheetId="0">'[3]CG_OS'!$J$83</definedName>
    <definedName name="AccSTCGOTH.Upto15Of9" localSheetId="12">'[4]CG_OS'!$J$83</definedName>
    <definedName name="AccSTCGOTH.Upto15Of9">'[5]CG_OS'!$J$83</definedName>
    <definedName name="adjtotloss.STCGLossCF9" localSheetId="1">'[1]CFL'!$I$12</definedName>
    <definedName name="adjtotloss.STCGLossCF9" localSheetId="4">'[2]CFL'!$I$12</definedName>
    <definedName name="adjtotloss.STCGLossCF9" localSheetId="0">'[3]CFL'!$I$12</definedName>
    <definedName name="adjtotloss.STCGLossCF9" localSheetId="12">'[4]CFL'!$I$12</definedName>
    <definedName name="adjtotloss.STCGLossCF9">'[5]CFL'!$I$12</definedName>
    <definedName name="AggregateInc" localSheetId="1">'[1]Calculator'!$M$3</definedName>
    <definedName name="AggregateInc" localSheetId="4">'[2]Calculator'!$M$3</definedName>
    <definedName name="AggregateInc" localSheetId="0">'[3]Calculator'!$M$3</definedName>
    <definedName name="AggregateInc" localSheetId="12">'[4]Calculator'!$M$3</definedName>
    <definedName name="AggregateInc">'[5]Calculator'!$M$3</definedName>
    <definedName name="AJP" localSheetId="1">'[1]Calculator'!$M$49</definedName>
    <definedName name="AJP" localSheetId="4">'[2]Calculator'!$M$49</definedName>
    <definedName name="AJP" localSheetId="0">'[3]Calculator'!$M$49</definedName>
    <definedName name="AJP" localSheetId="12">'[4]Calculator'!$M$49</definedName>
    <definedName name="AJP">'[5]Calculator'!$M$49</definedName>
    <definedName name="allincomes" localSheetId="1">'[1]Calculator'!$Q$3</definedName>
    <definedName name="allincomes" localSheetId="4">'[2]Calculator'!$Q$3</definedName>
    <definedName name="allincomes" localSheetId="0">'[3]Calculator'!$Q$3</definedName>
    <definedName name="allincomes" localSheetId="12">'[4]Calculator'!$Q$3</definedName>
    <definedName name="allincomes">'[5]Calculator'!$Q$3</definedName>
    <definedName name="AMTC.TaxOthProvisions" localSheetId="1">'[1]MATC'!$H$5</definedName>
    <definedName name="AMTC.TaxOthProvisions" localSheetId="4">'[2]MATC'!$H$5</definedName>
    <definedName name="AMTC.TaxOthProvisions" localSheetId="0">'[3]MATC'!$H$5</definedName>
    <definedName name="AMTC.TaxOthProvisions" localSheetId="12">'[4]MATC'!$H$5</definedName>
    <definedName name="AMTC.TaxOthProvisions">'[5]MATC'!$H$5</definedName>
    <definedName name="AMTC.TaxSection115JC" localSheetId="1">'[1]MATC'!$H$4</definedName>
    <definedName name="AMTC.TaxSection115JC" localSheetId="4">'[2]MATC'!$H$4</definedName>
    <definedName name="AMTC.TaxSection115JC" localSheetId="0">'[3]MATC'!$H$4</definedName>
    <definedName name="AMTC.TaxSection115JC" localSheetId="12">'[4]MATC'!$H$4</definedName>
    <definedName name="AMTC.TaxSection115JC">'[5]MATC'!$H$4</definedName>
    <definedName name="AMTC.TaxSection115JD" localSheetId="1">'[1]MATC'!$H$18</definedName>
    <definedName name="AMTC.TaxSection115JD" localSheetId="4">'[2]MATC'!$H$18</definedName>
    <definedName name="AMTC.TaxSection115JD" localSheetId="0">'[3]MATC'!$H$18</definedName>
    <definedName name="AMTC.TaxSection115JD" localSheetId="12">'[4]MATC'!$H$18</definedName>
    <definedName name="AMTC.TaxSection115JD">'[5]MATC'!$H$18</definedName>
    <definedName name="AOP" localSheetId="1">'[1]Calculator'!$M$47</definedName>
    <definedName name="AOP" localSheetId="4">'[2]Calculator'!$M$47</definedName>
    <definedName name="AOP" localSheetId="0">'[3]Calculator'!$M$47</definedName>
    <definedName name="AOP" localSheetId="12">'[4]Calculator'!$M$47</definedName>
    <definedName name="AOP">'[5]Calculator'!$M$47</definedName>
    <definedName name="AOPSC" localSheetId="1">'[1]PART_C'!$M$9</definedName>
    <definedName name="AOPSC" localSheetId="4">'[2]PART_C'!$M$9</definedName>
    <definedName name="AOPSC" localSheetId="0">'[3]PART_C'!$M$9</definedName>
    <definedName name="AOPSC" localSheetId="12">'[4]PART_C'!$M$9</definedName>
    <definedName name="AOPSC">'[5]PART_C'!$M$9</definedName>
    <definedName name="avgratetax" localSheetId="1">'[1]Calculator'!$R$4</definedName>
    <definedName name="avgratetax" localSheetId="4">'[2]Calculator'!$R$4</definedName>
    <definedName name="avgratetax" localSheetId="0">'[3]Calculator'!$R$4</definedName>
    <definedName name="avgratetax" localSheetId="12">'[4]Calculator'!$R$4</definedName>
    <definedName name="avgratetax">'[5]Calculator'!$R$4</definedName>
    <definedName name="b" localSheetId="1">#REF!</definedName>
    <definedName name="b" localSheetId="19">#REF!</definedName>
    <definedName name="b" localSheetId="4">#REF!</definedName>
    <definedName name="b" localSheetId="0">#REF!</definedName>
    <definedName name="b" localSheetId="9">#REF!</definedName>
    <definedName name="b" localSheetId="12">#REF!</definedName>
    <definedName name="b">#REF!</definedName>
    <definedName name="B10.DedFromUndertaking" localSheetId="1">'[1]10A'!$F$31</definedName>
    <definedName name="B10.DedFromUndertaking" localSheetId="4">'[2]10A'!$F$31</definedName>
    <definedName name="B10.DedFromUndertaking" localSheetId="0">'[3]10A'!$F$31</definedName>
    <definedName name="B10.DedFromUndertaking" localSheetId="12">'[4]10A'!$F$31</definedName>
    <definedName name="B10.DedFromUndertaking">'[5]10A'!$F$31</definedName>
    <definedName name="B10000000000000" localSheetId="1">#REF!</definedName>
    <definedName name="B10000000000000" localSheetId="19">#REF!</definedName>
    <definedName name="B10000000000000" localSheetId="4">#REF!</definedName>
    <definedName name="B10000000000000" localSheetId="0">#REF!</definedName>
    <definedName name="B10000000000000" localSheetId="9">#REF!</definedName>
    <definedName name="B10000000000000" localSheetId="12">#REF!</definedName>
    <definedName name="B10000000000000">#REF!</definedName>
    <definedName name="BA10.DedFromUndertaking" localSheetId="1">'[1]10A'!$F$36:$F$37</definedName>
    <definedName name="BA10.DedFromUndertaking" localSheetId="4">'[2]10A'!$F$36:$F$37</definedName>
    <definedName name="BA10.DedFromUndertaking" localSheetId="0">'[3]10A'!$F$36:$F$37</definedName>
    <definedName name="BA10.DedFromUndertaking" localSheetId="12">'[4]10A'!$F$36:$F$37</definedName>
    <definedName name="BA10.DedFromUndertaking">'[5]10A'!$F$36:$F$37</definedName>
    <definedName name="BOI" localSheetId="1">'[1]Calculator'!$M$48</definedName>
    <definedName name="BOI" localSheetId="4">'[2]Calculator'!$M$48</definedName>
    <definedName name="BOI" localSheetId="0">'[3]Calculator'!$M$48</definedName>
    <definedName name="BOI" localSheetId="12">'[4]Calculator'!$M$48</definedName>
    <definedName name="BOI">'[5]Calculator'!$M$48</definedName>
    <definedName name="bploss1.unabs" localSheetId="1">'[1]CYLA BFLA'!$F$38</definedName>
    <definedName name="bploss1.unabs" localSheetId="4">'[2]CYLA BFLA'!$F$38</definedName>
    <definedName name="bploss1.unabs" localSheetId="0">'[3]CYLA BFLA'!$F$38</definedName>
    <definedName name="bploss1.unabs" localSheetId="12">'[4]CYLA BFLA'!$F$38</definedName>
    <definedName name="bploss1.unabs">'[5]CYLA BFLA'!$F$38</definedName>
    <definedName name="bpnsincome" localSheetId="1">'[1]CYLA BFLA'!$O$12</definedName>
    <definedName name="bpnsincome" localSheetId="4">'[2]CYLA BFLA'!$O$12</definedName>
    <definedName name="bpnsincome" localSheetId="0">'[3]CYLA BFLA'!$O$12</definedName>
    <definedName name="bpnsincome" localSheetId="12">'[4]CYLA BFLA'!$O$12</definedName>
    <definedName name="bpnsincome">'[5]CYLA BFLA'!$O$12</definedName>
    <definedName name="bpnsincome.bf" localSheetId="1">'[1]CYLA BFLA'!$AF$12</definedName>
    <definedName name="bpnsincome.bf" localSheetId="4">'[2]CYLA BFLA'!$AF$12</definedName>
    <definedName name="bpnsincome.bf" localSheetId="0">'[3]CYLA BFLA'!$AF$12</definedName>
    <definedName name="bpnsincome.bf" localSheetId="12">'[4]CYLA BFLA'!$AF$12</definedName>
    <definedName name="bpnsincome.bf">'[5]CYLA BFLA'!$AF$12</definedName>
    <definedName name="bpnsincome.bp" localSheetId="1">'[1]CYLA BFLA'!$AB$12</definedName>
    <definedName name="bpnsincome.bp" localSheetId="4">'[2]CYLA BFLA'!$AB$12</definedName>
    <definedName name="bpnsincome.bp" localSheetId="0">'[3]CYLA BFLA'!$AB$12</definedName>
    <definedName name="bpnsincome.bp" localSheetId="12">'[4]CYLA BFLA'!$AB$12</definedName>
    <definedName name="bpnsincome.bp">'[5]CYLA BFLA'!$AB$12</definedName>
    <definedName name="bpnsincome.hp" localSheetId="1">'[1]CYLA BFLA'!$X$12</definedName>
    <definedName name="bpnsincome.hp" localSheetId="4">'[2]CYLA BFLA'!$X$12</definedName>
    <definedName name="bpnsincome.hp" localSheetId="0">'[3]CYLA BFLA'!$X$12</definedName>
    <definedName name="bpnsincome.hp" localSheetId="12">'[4]CYLA BFLA'!$X$12</definedName>
    <definedName name="bpnsincome.hp">'[5]CYLA BFLA'!$X$12</definedName>
    <definedName name="bpnsincome.ih" localSheetId="1">'[1]CYLA BFLA'!$Q$12</definedName>
    <definedName name="bpnsincome.ih" localSheetId="4">'[2]CYLA BFLA'!$Q$12</definedName>
    <definedName name="bpnsincome.ih" localSheetId="0">'[3]CYLA BFLA'!$Q$12</definedName>
    <definedName name="bpnsincome.ih" localSheetId="12">'[4]CYLA BFLA'!$Q$12</definedName>
    <definedName name="bpnsincome.ih">'[5]CYLA BFLA'!$Q$12</definedName>
    <definedName name="bpnsincome.os" localSheetId="1">'[1]CYLA BFLA'!$T$12</definedName>
    <definedName name="bpnsincome.os" localSheetId="4">'[2]CYLA BFLA'!$T$12</definedName>
    <definedName name="bpnsincome.os" localSheetId="0">'[3]CYLA BFLA'!$T$12</definedName>
    <definedName name="bpnsincome.os" localSheetId="12">'[4]CYLA BFLA'!$T$12</definedName>
    <definedName name="bpnsincome.os">'[5]CYLA BFLA'!$T$12</definedName>
    <definedName name="bpnsincome.rem" localSheetId="1">'[1]CYLA BFLA'!$AO$10</definedName>
    <definedName name="bpnsincome.rem" localSheetId="4">'[2]CYLA BFLA'!$AO$10</definedName>
    <definedName name="bpnsincome.rem" localSheetId="0">'[3]CYLA BFLA'!$AO$10</definedName>
    <definedName name="bpnsincome.rem" localSheetId="12">'[4]CYLA BFLA'!$AO$10</definedName>
    <definedName name="bpnsincome.rem">'[5]CYLA BFLA'!$AO$10</definedName>
    <definedName name="bpnsloss" localSheetId="1">'[1]CYLA BFLA'!$P$12</definedName>
    <definedName name="bpnsloss" localSheetId="4">'[2]CYLA BFLA'!$P$12</definedName>
    <definedName name="bpnsloss" localSheetId="0">'[3]CYLA BFLA'!$P$12</definedName>
    <definedName name="bpnsloss" localSheetId="12">'[4]CYLA BFLA'!$P$12</definedName>
    <definedName name="bpnsloss">'[5]CYLA BFLA'!$P$12</definedName>
    <definedName name="bpnsloss.aftbfl" localSheetId="1">'[1]CYLA BFLA'!$AH$12</definedName>
    <definedName name="bpnsloss.aftbfl" localSheetId="4">'[2]CYLA BFLA'!$AH$12</definedName>
    <definedName name="bpnsloss.aftbfl" localSheetId="0">'[3]CYLA BFLA'!$AH$12</definedName>
    <definedName name="bpnsloss.aftbfl" localSheetId="12">'[4]CYLA BFLA'!$AH$12</definedName>
    <definedName name="bpnsloss.aftbfl">'[5]CYLA BFLA'!$AH$12</definedName>
    <definedName name="bpnsloss.bf" localSheetId="1">'[1]CYLA BFLA'!$AE$12</definedName>
    <definedName name="bpnsloss.bf" localSheetId="4">'[2]CYLA BFLA'!$AE$12</definedName>
    <definedName name="bpnsloss.bf" localSheetId="0">'[3]CYLA BFLA'!$AE$12</definedName>
    <definedName name="bpnsloss.bf" localSheetId="12">'[4]CYLA BFLA'!$AE$12</definedName>
    <definedName name="bpnsloss.bf">'[5]CYLA BFLA'!$AE$12</definedName>
    <definedName name="bpnsloss.bfadj" localSheetId="1">'[1]CYLA BFLA'!$AG$12</definedName>
    <definedName name="bpnsloss.bfadj" localSheetId="4">'[2]CYLA BFLA'!$AG$12</definedName>
    <definedName name="bpnsloss.bfadj" localSheetId="0">'[3]CYLA BFLA'!$AG$12</definedName>
    <definedName name="bpnsloss.bfadj" localSheetId="12">'[4]CYLA BFLA'!$AG$12</definedName>
    <definedName name="bpnsloss.bfadj">'[5]CYLA BFLA'!$AG$12</definedName>
    <definedName name="bpnsloss.bp" localSheetId="1">'[1]CYLA BFLA'!$AD$12</definedName>
    <definedName name="bpnsloss.bp" localSheetId="4">'[2]CYLA BFLA'!$AD$12</definedName>
    <definedName name="bpnsloss.bp" localSheetId="0">'[3]CYLA BFLA'!$AD$12</definedName>
    <definedName name="bpnsloss.bp" localSheetId="12">'[4]CYLA BFLA'!$AD$12</definedName>
    <definedName name="bpnsloss.bp">'[5]CYLA BFLA'!$AD$12</definedName>
    <definedName name="bpnsloss.hp" localSheetId="1">'[1]CYLA BFLA'!$Z$12</definedName>
    <definedName name="bpnsloss.hp" localSheetId="4">'[2]CYLA BFLA'!$Z$12</definedName>
    <definedName name="bpnsloss.hp" localSheetId="0">'[3]CYLA BFLA'!$Z$12</definedName>
    <definedName name="bpnsloss.hp" localSheetId="12">'[4]CYLA BFLA'!$Z$12</definedName>
    <definedName name="bpnsloss.hp">'[5]CYLA BFLA'!$Z$12</definedName>
    <definedName name="bpnsloss.ih" localSheetId="1">'[1]CYLA BFLA'!$R$12</definedName>
    <definedName name="bpnsloss.ih" localSheetId="4">'[2]CYLA BFLA'!$R$12</definedName>
    <definedName name="bpnsloss.ih" localSheetId="0">'[3]CYLA BFLA'!$R$12</definedName>
    <definedName name="bpnsloss.ih" localSheetId="12">'[4]CYLA BFLA'!$R$12</definedName>
    <definedName name="bpnsloss.ih">'[5]CYLA BFLA'!$R$12</definedName>
    <definedName name="bpnsloss.os" localSheetId="1">'[1]CYLA BFLA'!$V$12</definedName>
    <definedName name="bpnsloss.os" localSheetId="4">'[2]CYLA BFLA'!$V$12</definedName>
    <definedName name="bpnsloss.os" localSheetId="0">'[3]CYLA BFLA'!$V$12</definedName>
    <definedName name="bpnsloss.os" localSheetId="12">'[4]CYLA BFLA'!$V$12</definedName>
    <definedName name="bpnsloss.os">'[5]CYLA BFLA'!$V$12</definedName>
    <definedName name="bpnsloss.unabs" localSheetId="1">'[1]CYLA BFLA'!$AN$10</definedName>
    <definedName name="bpnsloss.unabs" localSheetId="4">'[2]CYLA BFLA'!$AN$10</definedName>
    <definedName name="bpnsloss.unabs" localSheetId="0">'[3]CYLA BFLA'!$AN$10</definedName>
    <definedName name="bpnsloss.unabs" localSheetId="12">'[4]CYLA BFLA'!$AN$10</definedName>
    <definedName name="bpnsloss.unabs">'[5]CYLA BFLA'!$AN$10</definedName>
    <definedName name="bpnstobps.cfl" localSheetId="1">'[1]CYLA BFLA'!$X$9</definedName>
    <definedName name="bpnstobps.cfl" localSheetId="4">'[2]CYLA BFLA'!$X$9</definedName>
    <definedName name="bpnstobps.cfl" localSheetId="0">'[3]CYLA BFLA'!$X$9</definedName>
    <definedName name="bpnstobps.cfl" localSheetId="12">'[4]CYLA BFLA'!$X$9</definedName>
    <definedName name="bpnstobps.cfl">'[5]CYLA BFLA'!$X$9</definedName>
    <definedName name="bpsincome" localSheetId="1">'[1]CYLA BFLA'!$O$24</definedName>
    <definedName name="bpsincome" localSheetId="4">'[2]CYLA BFLA'!$O$24</definedName>
    <definedName name="bpsincome" localSheetId="0">'[3]CYLA BFLA'!$O$24</definedName>
    <definedName name="bpsincome" localSheetId="12">'[4]CYLA BFLA'!$O$24</definedName>
    <definedName name="bpsincome">'[5]CYLA BFLA'!$O$24</definedName>
    <definedName name="bpsincome.bf" localSheetId="1">'[1]CYLA BFLA'!$AF$24</definedName>
    <definedName name="bpsincome.bf" localSheetId="4">'[2]CYLA BFLA'!$AF$24</definedName>
    <definedName name="bpsincome.bf" localSheetId="0">'[3]CYLA BFLA'!$AF$24</definedName>
    <definedName name="bpsincome.bf" localSheetId="12">'[4]CYLA BFLA'!$AF$24</definedName>
    <definedName name="bpsincome.bf">'[5]CYLA BFLA'!$AF$24</definedName>
    <definedName name="bpsincome.bp" localSheetId="1">'[1]CYLA BFLA'!$AB$24</definedName>
    <definedName name="bpsincome.bp" localSheetId="4">'[2]CYLA BFLA'!$AB$24</definedName>
    <definedName name="bpsincome.bp" localSheetId="0">'[3]CYLA BFLA'!$AB$24</definedName>
    <definedName name="bpsincome.bp" localSheetId="12">'[4]CYLA BFLA'!$AB$24</definedName>
    <definedName name="bpsincome.bp">'[5]CYLA BFLA'!$AB$24</definedName>
    <definedName name="bpsincome.hp" localSheetId="1">'[1]CYLA BFLA'!$X$24</definedName>
    <definedName name="bpsincome.hp" localSheetId="4">'[2]CYLA BFLA'!$X$24</definedName>
    <definedName name="bpsincome.hp" localSheetId="0">'[3]CYLA BFLA'!$X$24</definedName>
    <definedName name="bpsincome.hp" localSheetId="12">'[4]CYLA BFLA'!$X$24</definedName>
    <definedName name="bpsincome.hp">'[5]CYLA BFLA'!$X$24</definedName>
    <definedName name="bpsincome.ih" localSheetId="1">'[1]CYLA BFLA'!$Q$24</definedName>
    <definedName name="bpsincome.ih" localSheetId="4">'[2]CYLA BFLA'!$Q$24</definedName>
    <definedName name="bpsincome.ih" localSheetId="0">'[3]CYLA BFLA'!$Q$24</definedName>
    <definedName name="bpsincome.ih" localSheetId="12">'[4]CYLA BFLA'!$Q$24</definedName>
    <definedName name="bpsincome.ih">'[5]CYLA BFLA'!$Q$24</definedName>
    <definedName name="bpsincome.os" localSheetId="1">'[1]CYLA BFLA'!$T$24</definedName>
    <definedName name="bpsincome.os" localSheetId="4">'[2]CYLA BFLA'!$T$24</definedName>
    <definedName name="bpsincome.os" localSheetId="0">'[3]CYLA BFLA'!$T$24</definedName>
    <definedName name="bpsincome.os" localSheetId="12">'[4]CYLA BFLA'!$T$24</definedName>
    <definedName name="bpsincome.os">'[5]CYLA BFLA'!$T$24</definedName>
    <definedName name="bpsincome.rem" localSheetId="1">'[1]CYLA BFLA'!$AO$11</definedName>
    <definedName name="bpsincome.rem" localSheetId="4">'[2]CYLA BFLA'!$AO$11</definedName>
    <definedName name="bpsincome.rem" localSheetId="0">'[3]CYLA BFLA'!$AO$11</definedName>
    <definedName name="bpsincome.rem" localSheetId="12">'[4]CYLA BFLA'!$AO$11</definedName>
    <definedName name="bpsincome.rem">'[5]CYLA BFLA'!$AO$11</definedName>
    <definedName name="bpsloss" localSheetId="1">'[1]CYLA BFLA'!$P$24</definedName>
    <definedName name="bpsloss" localSheetId="4">'[2]CYLA BFLA'!$P$24</definedName>
    <definedName name="bpsloss" localSheetId="0">'[3]CYLA BFLA'!$P$24</definedName>
    <definedName name="bpsloss" localSheetId="12">'[4]CYLA BFLA'!$P$24</definedName>
    <definedName name="bpsloss">'[5]CYLA BFLA'!$P$24</definedName>
    <definedName name="bpsloss.aftbfl" localSheetId="1">'[1]CYLA BFLA'!$AH$24</definedName>
    <definedName name="bpsloss.aftbfl" localSheetId="4">'[2]CYLA BFLA'!$AH$24</definedName>
    <definedName name="bpsloss.aftbfl" localSheetId="0">'[3]CYLA BFLA'!$AH$24</definedName>
    <definedName name="bpsloss.aftbfl" localSheetId="12">'[4]CYLA BFLA'!$AH$24</definedName>
    <definedName name="bpsloss.aftbfl">'[5]CYLA BFLA'!$AH$24</definedName>
    <definedName name="bpsloss.bf" localSheetId="1">'[1]CYLA BFLA'!$AE$24</definedName>
    <definedName name="bpsloss.bf" localSheetId="4">'[2]CYLA BFLA'!$AE$24</definedName>
    <definedName name="bpsloss.bf" localSheetId="0">'[3]CYLA BFLA'!$AE$24</definedName>
    <definedName name="bpsloss.bf" localSheetId="12">'[4]CYLA BFLA'!$AE$24</definedName>
    <definedName name="bpsloss.bf">'[5]CYLA BFLA'!$AE$24</definedName>
    <definedName name="bpsloss.bfadj" localSheetId="1">'[1]CYLA BFLA'!$AG$24</definedName>
    <definedName name="bpsloss.bfadj" localSheetId="4">'[2]CYLA BFLA'!$AG$24</definedName>
    <definedName name="bpsloss.bfadj" localSheetId="0">'[3]CYLA BFLA'!$AG$24</definedName>
    <definedName name="bpsloss.bfadj" localSheetId="12">'[4]CYLA BFLA'!$AG$24</definedName>
    <definedName name="bpsloss.bfadj">'[5]CYLA BFLA'!$AG$24</definedName>
    <definedName name="bpsloss.bp" localSheetId="1">'[1]CYLA BFLA'!$AD$24</definedName>
    <definedName name="bpsloss.bp" localSheetId="4">'[2]CYLA BFLA'!$AD$24</definedName>
    <definedName name="bpsloss.bp" localSheetId="0">'[3]CYLA BFLA'!$AD$24</definedName>
    <definedName name="bpsloss.bp" localSheetId="12">'[4]CYLA BFLA'!$AD$24</definedName>
    <definedName name="bpsloss.bp">'[5]CYLA BFLA'!$AD$24</definedName>
    <definedName name="bpsloss.hp" localSheetId="1">'[1]CYLA BFLA'!$Z$24</definedName>
    <definedName name="bpsloss.hp" localSheetId="4">'[2]CYLA BFLA'!$Z$24</definedName>
    <definedName name="bpsloss.hp" localSheetId="0">'[3]CYLA BFLA'!$Z$24</definedName>
    <definedName name="bpsloss.hp" localSheetId="12">'[4]CYLA BFLA'!$Z$24</definedName>
    <definedName name="bpsloss.hp">'[5]CYLA BFLA'!$Z$24</definedName>
    <definedName name="bpsloss.ih" localSheetId="1">'[1]CYLA BFLA'!$R$24</definedName>
    <definedName name="bpsloss.ih" localSheetId="4">'[2]CYLA BFLA'!$R$24</definedName>
    <definedName name="bpsloss.ih" localSheetId="0">'[3]CYLA BFLA'!$R$24</definedName>
    <definedName name="bpsloss.ih" localSheetId="12">'[4]CYLA BFLA'!$R$24</definedName>
    <definedName name="bpsloss.ih">'[5]CYLA BFLA'!$R$24</definedName>
    <definedName name="bpsloss.os" localSheetId="1">'[1]CYLA BFLA'!$V$24</definedName>
    <definedName name="bpsloss.os" localSheetId="4">'[2]CYLA BFLA'!$V$24</definedName>
    <definedName name="bpsloss.os" localSheetId="0">'[3]CYLA BFLA'!$V$24</definedName>
    <definedName name="bpsloss.os" localSheetId="12">'[4]CYLA BFLA'!$V$24</definedName>
    <definedName name="bpsloss.os">'[5]CYLA BFLA'!$V$24</definedName>
    <definedName name="bpsloss.unabs" localSheetId="1">'[1]CYLA BFLA'!$AN$11</definedName>
    <definedName name="bpsloss.unabs" localSheetId="4">'[2]CYLA BFLA'!$AN$11</definedName>
    <definedName name="bpsloss.unabs" localSheetId="0">'[3]CYLA BFLA'!$AN$11</definedName>
    <definedName name="bpsloss.unabs" localSheetId="12">'[4]CYLA BFLA'!$AN$11</definedName>
    <definedName name="bpsloss.unabs">'[5]CYLA BFLA'!$AN$11</definedName>
    <definedName name="bpspincome" localSheetId="1">'[1]CYLA BFLA'!$O$25</definedName>
    <definedName name="bpspincome" localSheetId="4">'[2]CYLA BFLA'!$O$25</definedName>
    <definedName name="bpspincome" localSheetId="0">'[3]CYLA BFLA'!$O$25</definedName>
    <definedName name="bpspincome" localSheetId="12">'[4]CYLA BFLA'!$O$25</definedName>
    <definedName name="bpspincome">'[5]CYLA BFLA'!$O$25</definedName>
    <definedName name="bpspincome.bf" localSheetId="1">'[1]CYLA BFLA'!$AF$25</definedName>
    <definedName name="bpspincome.bf" localSheetId="4">'[2]CYLA BFLA'!$AF$25</definedName>
    <definedName name="bpspincome.bf" localSheetId="0">'[3]CYLA BFLA'!$AF$25</definedName>
    <definedName name="bpspincome.bf" localSheetId="12">'[4]CYLA BFLA'!$AF$25</definedName>
    <definedName name="bpspincome.bf">'[5]CYLA BFLA'!$AF$25</definedName>
    <definedName name="bpspincome.bp" localSheetId="1">'[1]CYLA BFLA'!$AB$25</definedName>
    <definedName name="bpspincome.bp" localSheetId="4">'[2]CYLA BFLA'!$AB$25</definedName>
    <definedName name="bpspincome.bp" localSheetId="0">'[3]CYLA BFLA'!$AB$25</definedName>
    <definedName name="bpspincome.bp" localSheetId="12">'[4]CYLA BFLA'!$AB$25</definedName>
    <definedName name="bpspincome.bp">'[5]CYLA BFLA'!$AB$25</definedName>
    <definedName name="bpspincome.hp" localSheetId="1">'[1]CYLA BFLA'!$X$25</definedName>
    <definedName name="bpspincome.hp" localSheetId="4">'[2]CYLA BFLA'!$X$25</definedName>
    <definedName name="bpspincome.hp" localSheetId="0">'[3]CYLA BFLA'!$X$25</definedName>
    <definedName name="bpspincome.hp" localSheetId="12">'[4]CYLA BFLA'!$X$25</definedName>
    <definedName name="bpspincome.hp">'[5]CYLA BFLA'!$X$25</definedName>
    <definedName name="bpspincome.ih" localSheetId="1">'[1]CYLA BFLA'!$Q$25</definedName>
    <definedName name="bpspincome.ih" localSheetId="4">'[2]CYLA BFLA'!$Q$25</definedName>
    <definedName name="bpspincome.ih" localSheetId="0">'[3]CYLA BFLA'!$Q$25</definedName>
    <definedName name="bpspincome.ih" localSheetId="12">'[4]CYLA BFLA'!$Q$25</definedName>
    <definedName name="bpspincome.ih">'[5]CYLA BFLA'!$Q$25</definedName>
    <definedName name="bpspincome.os" localSheetId="1">'[1]CYLA BFLA'!$T$25</definedName>
    <definedName name="bpspincome.os" localSheetId="4">'[2]CYLA BFLA'!$T$25</definedName>
    <definedName name="bpspincome.os" localSheetId="0">'[3]CYLA BFLA'!$T$25</definedName>
    <definedName name="bpspincome.os" localSheetId="12">'[4]CYLA BFLA'!$T$25</definedName>
    <definedName name="bpspincome.os">'[5]CYLA BFLA'!$T$25</definedName>
    <definedName name="bpspincome.rem" localSheetId="1">'[1]CYLA BFLA'!$AO$6</definedName>
    <definedName name="bpspincome.rem" localSheetId="4">'[2]CYLA BFLA'!$AO$6</definedName>
    <definedName name="bpspincome.rem" localSheetId="0">'[3]CYLA BFLA'!$AO$6</definedName>
    <definedName name="bpspincome.rem" localSheetId="12">'[4]CYLA BFLA'!$AO$6</definedName>
    <definedName name="bpspincome.rem">'[5]CYLA BFLA'!$AO$6</definedName>
    <definedName name="bpsploss" localSheetId="1">'[1]CYLA BFLA'!$P$25</definedName>
    <definedName name="bpsploss" localSheetId="4">'[2]CYLA BFLA'!$P$25</definedName>
    <definedName name="bpsploss" localSheetId="0">'[3]CYLA BFLA'!$P$25</definedName>
    <definedName name="bpsploss" localSheetId="12">'[4]CYLA BFLA'!$P$25</definedName>
    <definedName name="bpsploss">'[5]CYLA BFLA'!$P$25</definedName>
    <definedName name="bpsploss.aftbfl" localSheetId="1">'[1]CYLA BFLA'!$AH$25</definedName>
    <definedName name="bpsploss.aftbfl" localSheetId="4">'[2]CYLA BFLA'!$AH$25</definedName>
    <definedName name="bpsploss.aftbfl" localSheetId="0">'[3]CYLA BFLA'!$AH$25</definedName>
    <definedName name="bpsploss.aftbfl" localSheetId="12">'[4]CYLA BFLA'!$AH$25</definedName>
    <definedName name="bpsploss.aftbfl">'[5]CYLA BFLA'!$AH$25</definedName>
    <definedName name="bpsploss.bf" localSheetId="1">'[1]CYLA BFLA'!$AE$25</definedName>
    <definedName name="bpsploss.bf" localSheetId="4">'[2]CYLA BFLA'!$AE$25</definedName>
    <definedName name="bpsploss.bf" localSheetId="0">'[3]CYLA BFLA'!$AE$25</definedName>
    <definedName name="bpsploss.bf" localSheetId="12">'[4]CYLA BFLA'!$AE$25</definedName>
    <definedName name="bpsploss.bf">'[5]CYLA BFLA'!$AE$25</definedName>
    <definedName name="bpsploss.bfadj" localSheetId="1">'[1]CYLA BFLA'!$AG$25</definedName>
    <definedName name="bpsploss.bfadj" localSheetId="4">'[2]CYLA BFLA'!$AG$25</definedName>
    <definedName name="bpsploss.bfadj" localSheetId="0">'[3]CYLA BFLA'!$AG$25</definedName>
    <definedName name="bpsploss.bfadj" localSheetId="12">'[4]CYLA BFLA'!$AG$25</definedName>
    <definedName name="bpsploss.bfadj">'[5]CYLA BFLA'!$AG$25</definedName>
    <definedName name="bpsploss.bp" localSheetId="1">'[1]CYLA BFLA'!$AD$25</definedName>
    <definedName name="bpsploss.bp" localSheetId="4">'[2]CYLA BFLA'!$AD$25</definedName>
    <definedName name="bpsploss.bp" localSheetId="0">'[3]CYLA BFLA'!$AD$25</definedName>
    <definedName name="bpsploss.bp" localSheetId="12">'[4]CYLA BFLA'!$AD$25</definedName>
    <definedName name="bpsploss.bp">'[5]CYLA BFLA'!$AD$25</definedName>
    <definedName name="bpsploss.hp" localSheetId="1">'[1]CYLA BFLA'!$Z$25</definedName>
    <definedName name="bpsploss.hp" localSheetId="4">'[2]CYLA BFLA'!$Z$25</definedName>
    <definedName name="bpsploss.hp" localSheetId="0">'[3]CYLA BFLA'!$Z$25</definedName>
    <definedName name="bpsploss.hp" localSheetId="12">'[4]CYLA BFLA'!$Z$25</definedName>
    <definedName name="bpsploss.hp">'[5]CYLA BFLA'!$Z$25</definedName>
    <definedName name="bpsploss.ih" localSheetId="1">'[1]CYLA BFLA'!$R$25</definedName>
    <definedName name="bpsploss.ih" localSheetId="4">'[2]CYLA BFLA'!$R$25</definedName>
    <definedName name="bpsploss.ih" localSheetId="0">'[3]CYLA BFLA'!$R$25</definedName>
    <definedName name="bpsploss.ih" localSheetId="12">'[4]CYLA BFLA'!$R$25</definedName>
    <definedName name="bpsploss.ih">'[5]CYLA BFLA'!$R$25</definedName>
    <definedName name="bpsploss.os" localSheetId="1">'[1]CYLA BFLA'!$V$25</definedName>
    <definedName name="bpsploss.os" localSheetId="4">'[2]CYLA BFLA'!$V$25</definedName>
    <definedName name="bpsploss.os" localSheetId="0">'[3]CYLA BFLA'!$V$25</definedName>
    <definedName name="bpsploss.os" localSheetId="12">'[4]CYLA BFLA'!$V$25</definedName>
    <definedName name="bpsploss.os">'[5]CYLA BFLA'!$V$25</definedName>
    <definedName name="bpsploss.unabs" localSheetId="1">'[1]CYLA BFLA'!$AN$6</definedName>
    <definedName name="bpsploss.unabs" localSheetId="4">'[2]CYLA BFLA'!$AN$6</definedName>
    <definedName name="bpsploss.unabs" localSheetId="0">'[3]CYLA BFLA'!$AN$6</definedName>
    <definedName name="bpsploss.unabs" localSheetId="12">'[4]CYLA BFLA'!$AN$6</definedName>
    <definedName name="bpsploss.unabs">'[5]CYLA BFLA'!$AN$6</definedName>
    <definedName name="bpstobps.cfl" localSheetId="1">'[1]CYLA BFLA'!$X$8</definedName>
    <definedName name="bpstobps.cfl" localSheetId="4">'[2]CYLA BFLA'!$X$8</definedName>
    <definedName name="bpstobps.cfl" localSheetId="0">'[3]CYLA BFLA'!$X$8</definedName>
    <definedName name="bpstobps.cfl" localSheetId="12">'[4]CYLA BFLA'!$X$8</definedName>
    <definedName name="bpstobps.cfl">'[5]CYLA BFLA'!$X$8</definedName>
    <definedName name="BS.MoneyRecvdAgainstShares" localSheetId="1">#REF!</definedName>
    <definedName name="BS.MoneyRecvdAgainstShares" localSheetId="19">#REF!</definedName>
    <definedName name="BS.MoneyRecvdAgainstShares" localSheetId="4">#REF!</definedName>
    <definedName name="BS.MoneyRecvdAgainstShares" localSheetId="0">#REF!</definedName>
    <definedName name="BS.MoneyRecvdAgainstShares" localSheetId="9">#REF!</definedName>
    <definedName name="BS.MoneyRecvdAgainstShares" localSheetId="12">#REF!</definedName>
    <definedName name="BS.MoneyRecvdAgainstShares">#REF!</definedName>
    <definedName name="BS.NetDeferredTaxAssets" localSheetId="1">#REF!</definedName>
    <definedName name="BS.NetDeferredTaxAssets" localSheetId="19">#REF!</definedName>
    <definedName name="BS.NetDeferredTaxAssets" localSheetId="4">#REF!</definedName>
    <definedName name="BS.NetDeferredTaxAssets" localSheetId="0">#REF!</definedName>
    <definedName name="BS.NetDeferredTaxAssets" localSheetId="9">#REF!</definedName>
    <definedName name="BS.NetDeferredTaxAssets" localSheetId="12">#REF!</definedName>
    <definedName name="BS.NetDeferredTaxAssets">#REF!</definedName>
    <definedName name="BS.PendingLtOneYr" localSheetId="1">#REF!</definedName>
    <definedName name="BS.PendingLtOneYr" localSheetId="19">#REF!</definedName>
    <definedName name="BS.PendingLtOneYr" localSheetId="4">#REF!</definedName>
    <definedName name="BS.PendingLtOneYr" localSheetId="0">#REF!</definedName>
    <definedName name="BS.PendingLtOneYr" localSheetId="9">#REF!</definedName>
    <definedName name="BS.PendingLtOneYr" localSheetId="12">#REF!</definedName>
    <definedName name="BS.PendingLtOneYr">#REF!</definedName>
    <definedName name="BS.PendingMtOneYr" localSheetId="1">#REF!</definedName>
    <definedName name="BS.PendingMtOneYr" localSheetId="19">#REF!</definedName>
    <definedName name="BS.PendingMtOneYr" localSheetId="4">#REF!</definedName>
    <definedName name="BS.PendingMtOneYr" localSheetId="0">#REF!</definedName>
    <definedName name="BS.PendingMtOneYr" localSheetId="9">#REF!</definedName>
    <definedName name="BS.PendingMtOneYr">#REF!</definedName>
    <definedName name="BS.TotalAssets" localSheetId="1">#REF!</definedName>
    <definedName name="BS.TotalAssets" localSheetId="19">#REF!</definedName>
    <definedName name="BS.TotalAssets" localSheetId="4">#REF!</definedName>
    <definedName name="BS.TotalAssets" localSheetId="0">#REF!</definedName>
    <definedName name="BS.TotalAssets" localSheetId="9">#REF!</definedName>
    <definedName name="BS.TotalAssets">#REF!</definedName>
    <definedName name="BS.TotalNonCurrLiabilites" localSheetId="1">#REF!</definedName>
    <definedName name="BS.TotalNonCurrLiabilites" localSheetId="19">#REF!</definedName>
    <definedName name="BS.TotalNonCurrLiabilites" localSheetId="4">#REF!</definedName>
    <definedName name="BS.TotalNonCurrLiabilites" localSheetId="0">#REF!</definedName>
    <definedName name="BS.TotalNonCurrLiabilites" localSheetId="9">#REF!</definedName>
    <definedName name="BS.TotalNonCurrLiabilites">#REF!</definedName>
    <definedName name="BS.TotCurrLiabilitiesProvision" localSheetId="1">#REF!</definedName>
    <definedName name="BS.TotCurrLiabilitiesProvision" localSheetId="19">#REF!</definedName>
    <definedName name="BS.TotCurrLiabilitiesProvision" localSheetId="4">#REF!</definedName>
    <definedName name="BS.TotCurrLiabilitiesProvision" localSheetId="0">#REF!</definedName>
    <definedName name="BS.TotCurrLiabilitiesProvision" localSheetId="9">#REF!</definedName>
    <definedName name="BS.TotCurrLiabilitiesProvision">#REF!</definedName>
    <definedName name="BS.TotEquityAndLiabilities" localSheetId="1">#REF!</definedName>
    <definedName name="BS.TotEquityAndLiabilities" localSheetId="19">#REF!</definedName>
    <definedName name="BS.TotEquityAndLiabilities" localSheetId="4">#REF!</definedName>
    <definedName name="BS.TotEquityAndLiabilities" localSheetId="0">#REF!</definedName>
    <definedName name="BS.TotEquityAndLiabilities" localSheetId="9">#REF!</definedName>
    <definedName name="BS.TotEquityAndLiabilities">#REF!</definedName>
    <definedName name="BS.TotShareHolderFund" localSheetId="1">#REF!</definedName>
    <definedName name="BS.TotShareHolderFund" localSheetId="19">#REF!</definedName>
    <definedName name="BS.TotShareHolderFund" localSheetId="4">#REF!</definedName>
    <definedName name="BS.TotShareHolderFund" localSheetId="0">#REF!</definedName>
    <definedName name="BS.TotShareHolderFund" localSheetId="9">#REF!</definedName>
    <definedName name="BS.TotShareHolderFund">#REF!</definedName>
    <definedName name="BS1A.Authorised" localSheetId="1">#REF!</definedName>
    <definedName name="BS1A.Authorised" localSheetId="19">#REF!</definedName>
    <definedName name="BS1A.Authorised" localSheetId="4">#REF!</definedName>
    <definedName name="BS1A.Authorised" localSheetId="0">#REF!</definedName>
    <definedName name="BS1A.Authorised" localSheetId="9">#REF!</definedName>
    <definedName name="BS1A.Authorised">#REF!</definedName>
    <definedName name="BS1A.IssuedSubsPaidUp" localSheetId="1">#REF!</definedName>
    <definedName name="BS1A.IssuedSubsPaidUp" localSheetId="19">#REF!</definedName>
    <definedName name="BS1A.IssuedSubsPaidUp" localSheetId="4">#REF!</definedName>
    <definedName name="BS1A.IssuedSubsPaidUp" localSheetId="0">#REF!</definedName>
    <definedName name="BS1A.IssuedSubsPaidUp" localSheetId="9">#REF!</definedName>
    <definedName name="BS1A.IssuedSubsPaidUp">#REF!</definedName>
    <definedName name="BS1A.SubscribedNotFullyPaid" localSheetId="1">#REF!</definedName>
    <definedName name="BS1A.SubscribedNotFullyPaid" localSheetId="19">#REF!</definedName>
    <definedName name="BS1A.SubscribedNotFullyPaid" localSheetId="4">#REF!</definedName>
    <definedName name="BS1A.SubscribedNotFullyPaid" localSheetId="0">#REF!</definedName>
    <definedName name="BS1A.SubscribedNotFullyPaid" localSheetId="9">#REF!</definedName>
    <definedName name="BS1A.SubscribedNotFullyPaid">#REF!</definedName>
    <definedName name="BS1A.TotShareCapital" localSheetId="1">#REF!</definedName>
    <definedName name="BS1A.TotShareCapital" localSheetId="19">#REF!</definedName>
    <definedName name="BS1A.TotShareCapital" localSheetId="4">#REF!</definedName>
    <definedName name="BS1A.TotShareCapital" localSheetId="0">#REF!</definedName>
    <definedName name="BS1A.TotShareCapital" localSheetId="9">#REF!</definedName>
    <definedName name="BS1A.TotShareCapital">#REF!</definedName>
    <definedName name="BS1B.Amount" localSheetId="1">#REF!</definedName>
    <definedName name="BS1B.Amount" localSheetId="19">#REF!</definedName>
    <definedName name="BS1B.Amount" localSheetId="4">#REF!</definedName>
    <definedName name="BS1B.Amount" localSheetId="0">#REF!</definedName>
    <definedName name="BS1B.Amount" localSheetId="9">#REF!</definedName>
    <definedName name="BS1B.Amount">#REF!</definedName>
    <definedName name="BS1B.Amount1" localSheetId="1">#REF!</definedName>
    <definedName name="BS1B.Amount1" localSheetId="19">#REF!</definedName>
    <definedName name="BS1B.Amount1" localSheetId="4">#REF!</definedName>
    <definedName name="BS1B.Amount1" localSheetId="0">#REF!</definedName>
    <definedName name="BS1B.Amount1" localSheetId="9">#REF!</definedName>
    <definedName name="BS1B.Amount1">#REF!</definedName>
    <definedName name="BS1B.Amount2" localSheetId="1">#REF!</definedName>
    <definedName name="BS1B.Amount2" localSheetId="19">#REF!</definedName>
    <definedName name="BS1B.Amount2" localSheetId="4">#REF!</definedName>
    <definedName name="BS1B.Amount2" localSheetId="0">#REF!</definedName>
    <definedName name="BS1B.Amount2" localSheetId="9">#REF!</definedName>
    <definedName name="BS1B.Amount2">#REF!</definedName>
    <definedName name="BS1B.CapRedempResr" localSheetId="1">#REF!</definedName>
    <definedName name="BS1B.CapRedempResr" localSheetId="19">#REF!</definedName>
    <definedName name="BS1B.CapRedempResr" localSheetId="4">#REF!</definedName>
    <definedName name="BS1B.CapRedempResr" localSheetId="0">#REF!</definedName>
    <definedName name="BS1B.CapRedempResr" localSheetId="9">#REF!</definedName>
    <definedName name="BS1B.CapRedempResr">#REF!</definedName>
    <definedName name="BS1B.CapResr" localSheetId="1">#REF!</definedName>
    <definedName name="BS1B.CapResr" localSheetId="19">#REF!</definedName>
    <definedName name="BS1B.CapResr" localSheetId="4">#REF!</definedName>
    <definedName name="BS1B.CapResr" localSheetId="0">#REF!</definedName>
    <definedName name="BS1B.CapResr" localSheetId="9">#REF!</definedName>
    <definedName name="BS1B.CapResr">#REF!</definedName>
    <definedName name="BS1B.DebunRedResr" localSheetId="1">#REF!</definedName>
    <definedName name="BS1B.DebunRedResr" localSheetId="19">#REF!</definedName>
    <definedName name="BS1B.DebunRedResr" localSheetId="4">#REF!</definedName>
    <definedName name="BS1B.DebunRedResr" localSheetId="0">#REF!</definedName>
    <definedName name="BS1B.DebunRedResr" localSheetId="9">#REF!</definedName>
    <definedName name="BS1B.DebunRedResr">#REF!</definedName>
    <definedName name="BS1B.Nature" localSheetId="1">#REF!</definedName>
    <definedName name="BS1B.Nature" localSheetId="19">#REF!</definedName>
    <definedName name="BS1B.Nature" localSheetId="4">#REF!</definedName>
    <definedName name="BS1B.Nature" localSheetId="0">#REF!</definedName>
    <definedName name="BS1B.Nature" localSheetId="9">#REF!</definedName>
    <definedName name="BS1B.Nature">#REF!</definedName>
    <definedName name="BS1B.Nature1" localSheetId="1">#REF!</definedName>
    <definedName name="BS1B.Nature1" localSheetId="19">#REF!</definedName>
    <definedName name="BS1B.Nature1" localSheetId="4">#REF!</definedName>
    <definedName name="BS1B.Nature1" localSheetId="0">#REF!</definedName>
    <definedName name="BS1B.Nature1" localSheetId="9">#REF!</definedName>
    <definedName name="BS1B.Nature1">#REF!</definedName>
    <definedName name="BS1B.Nature2" localSheetId="1">#REF!</definedName>
    <definedName name="BS1B.Nature2" localSheetId="19">#REF!</definedName>
    <definedName name="BS1B.Nature2" localSheetId="4">#REF!</definedName>
    <definedName name="BS1B.Nature2" localSheetId="0">#REF!</definedName>
    <definedName name="BS1B.Nature2" localSheetId="9">#REF!</definedName>
    <definedName name="BS1B.Nature2">#REF!</definedName>
    <definedName name="BS1B.OtherResrvTotal" localSheetId="1">#REF!</definedName>
    <definedName name="BS1B.OtherResrvTotal" localSheetId="19">#REF!</definedName>
    <definedName name="BS1B.OtherResrvTotal" localSheetId="4">#REF!</definedName>
    <definedName name="BS1B.OtherResrvTotal" localSheetId="0">#REF!</definedName>
    <definedName name="BS1B.OtherResrvTotal" localSheetId="9">#REF!</definedName>
    <definedName name="BS1B.OtherResrvTotal">#REF!</definedName>
    <definedName name="BS1B.PLAccount" localSheetId="1">#REF!</definedName>
    <definedName name="BS1B.PLAccount" localSheetId="19">#REF!</definedName>
    <definedName name="BS1B.PLAccount" localSheetId="4">#REF!</definedName>
    <definedName name="BS1B.PLAccount" localSheetId="0">#REF!</definedName>
    <definedName name="BS1B.PLAccount" localSheetId="9">#REF!</definedName>
    <definedName name="BS1B.PLAccount">#REF!</definedName>
    <definedName name="BS1B.ResrNSurp" localSheetId="1">#REF!</definedName>
    <definedName name="BS1B.ResrNSurp" localSheetId="19">#REF!</definedName>
    <definedName name="BS1B.ResrNSurp" localSheetId="4">#REF!</definedName>
    <definedName name="BS1B.ResrNSurp" localSheetId="0">#REF!</definedName>
    <definedName name="BS1B.ResrNSurp" localSheetId="9">#REF!</definedName>
    <definedName name="BS1B.ResrNSurp">#REF!</definedName>
    <definedName name="BS1B.RevResr" localSheetId="1">#REF!</definedName>
    <definedName name="BS1B.RevResr" localSheetId="19">#REF!</definedName>
    <definedName name="BS1B.RevResr" localSheetId="4">#REF!</definedName>
    <definedName name="BS1B.RevResr" localSheetId="0">#REF!</definedName>
    <definedName name="BS1B.RevResr" localSheetId="9">#REF!</definedName>
    <definedName name="BS1B.RevResr">#REF!</definedName>
    <definedName name="BS1B.SecurPremResr" localSheetId="1">#REF!</definedName>
    <definedName name="BS1B.SecurPremResr" localSheetId="19">#REF!</definedName>
    <definedName name="BS1B.SecurPremResr" localSheetId="4">#REF!</definedName>
    <definedName name="BS1B.SecurPremResr" localSheetId="0">#REF!</definedName>
    <definedName name="BS1B.SecurPremResr" localSheetId="9">#REF!</definedName>
    <definedName name="BS1B.SecurPremResr">#REF!</definedName>
    <definedName name="BS1B.ShareOptOSAmount" localSheetId="1">#REF!</definedName>
    <definedName name="BS1B.ShareOptOSAmount" localSheetId="19">#REF!</definedName>
    <definedName name="BS1B.ShareOptOSAmount" localSheetId="4">#REF!</definedName>
    <definedName name="BS1B.ShareOptOSAmount" localSheetId="0">#REF!</definedName>
    <definedName name="BS1B.ShareOptOSAmount" localSheetId="9">#REF!</definedName>
    <definedName name="BS1B.ShareOptOSAmount">#REF!</definedName>
    <definedName name="BS2.Total" localSheetId="1">#REF!</definedName>
    <definedName name="BS2.Total" localSheetId="19">#REF!</definedName>
    <definedName name="BS2.Total" localSheetId="4">#REF!</definedName>
    <definedName name="BS2.Total" localSheetId="0">#REF!</definedName>
    <definedName name="BS2.Total" localSheetId="9">#REF!</definedName>
    <definedName name="BS2.Total">#REF!</definedName>
    <definedName name="BS3.DeferredPymtLiabilities" localSheetId="1">#REF!</definedName>
    <definedName name="BS3.DeferredPymtLiabilities" localSheetId="19">#REF!</definedName>
    <definedName name="BS3.DeferredPymtLiabilities" localSheetId="4">#REF!</definedName>
    <definedName name="BS3.DeferredPymtLiabilities" localSheetId="0">#REF!</definedName>
    <definedName name="BS3.DeferredPymtLiabilities" localSheetId="9">#REF!</definedName>
    <definedName name="BS3.DeferredPymtLiabilities">#REF!</definedName>
    <definedName name="BS3.DepositsFrmRelatedParties" localSheetId="1">#REF!</definedName>
    <definedName name="BS3.DepositsFrmRelatedParties" localSheetId="19">#REF!</definedName>
    <definedName name="BS3.DepositsFrmRelatedParties" localSheetId="4">#REF!</definedName>
    <definedName name="BS3.DepositsFrmRelatedParties" localSheetId="0">#REF!</definedName>
    <definedName name="BS3.DepositsFrmRelatedParties" localSheetId="9">#REF!</definedName>
    <definedName name="BS3.DepositsFrmRelatedParties">#REF!</definedName>
    <definedName name="BS3.FromBanks" localSheetId="1">#REF!</definedName>
    <definedName name="BS3.FromBanks" localSheetId="19">#REF!</definedName>
    <definedName name="BS3.FromBanks" localSheetId="4">#REF!</definedName>
    <definedName name="BS3.FromBanks" localSheetId="0">#REF!</definedName>
    <definedName name="BS3.FromBanks" localSheetId="9">#REF!</definedName>
    <definedName name="BS3.FromBanks">#REF!</definedName>
    <definedName name="BS3.FromOthers" localSheetId="1">#REF!</definedName>
    <definedName name="BS3.FromOthers" localSheetId="19">#REF!</definedName>
    <definedName name="BS3.FromOthers" localSheetId="4">#REF!</definedName>
    <definedName name="BS3.FromOthers" localSheetId="0">#REF!</definedName>
    <definedName name="BS3.FromOthers" localSheetId="9">#REF!</definedName>
    <definedName name="BS3.FromOthers">#REF!</definedName>
    <definedName name="BS3.LoansAndAdv" localSheetId="1">#REF!</definedName>
    <definedName name="BS3.LoansAndAdv" localSheetId="19">#REF!</definedName>
    <definedName name="BS3.LoansAndAdv" localSheetId="4">#REF!</definedName>
    <definedName name="BS3.LoansAndAdv" localSheetId="0">#REF!</definedName>
    <definedName name="BS3.LoansAndAdv" localSheetId="9">#REF!</definedName>
    <definedName name="BS3.LoansAndAdv">#REF!</definedName>
    <definedName name="BS3.LongTermMaturities" localSheetId="1">#REF!</definedName>
    <definedName name="BS3.LongTermMaturities" localSheetId="19">#REF!</definedName>
    <definedName name="BS3.LongTermMaturities" localSheetId="4">#REF!</definedName>
    <definedName name="BS3.LongTermMaturities" localSheetId="0">#REF!</definedName>
    <definedName name="BS3.LongTermMaturities" localSheetId="9">#REF!</definedName>
    <definedName name="BS3.LongTermMaturities">#REF!</definedName>
    <definedName name="BS3.NetDefferedTaxLiability" localSheetId="1">#REF!</definedName>
    <definedName name="BS3.NetDefferedTaxLiability" localSheetId="19">#REF!</definedName>
    <definedName name="BS3.NetDefferedTaxLiability" localSheetId="4">#REF!</definedName>
    <definedName name="BS3.NetDefferedTaxLiability" localSheetId="0">#REF!</definedName>
    <definedName name="BS3.NetDefferedTaxLiability" localSheetId="9">#REF!</definedName>
    <definedName name="BS3.NetDefferedTaxLiability">#REF!</definedName>
    <definedName name="BS3.OtherDeposits" localSheetId="1">#REF!</definedName>
    <definedName name="BS3.OtherDeposits" localSheetId="19">#REF!</definedName>
    <definedName name="BS3.OtherDeposits" localSheetId="4">#REF!</definedName>
    <definedName name="BS3.OtherDeposits" localSheetId="0">#REF!</definedName>
    <definedName name="BS3.OtherDeposits" localSheetId="9">#REF!</definedName>
    <definedName name="BS3.OtherDeposits">#REF!</definedName>
    <definedName name="BS3.OthersLoanAdv" localSheetId="1">#REF!</definedName>
    <definedName name="BS3.OthersLoanAdv" localSheetId="19">#REF!</definedName>
    <definedName name="BS3.OthersLoanAdv" localSheetId="4">#REF!</definedName>
    <definedName name="BS3.OthersLoanAdv" localSheetId="0">#REF!</definedName>
    <definedName name="BS3.OthersLoanAdv" localSheetId="9">#REF!</definedName>
    <definedName name="BS3.OthersLoanAdv">#REF!</definedName>
    <definedName name="BS3.TotalLTBorrowings" localSheetId="1">#REF!</definedName>
    <definedName name="BS3.TotalLTBorrowings" localSheetId="19">#REF!</definedName>
    <definedName name="BS3.TotalLTBorrowings" localSheetId="4">#REF!</definedName>
    <definedName name="BS3.TotalLTBorrowings" localSheetId="0">#REF!</definedName>
    <definedName name="BS3.TotalLTBorrowings" localSheetId="9">#REF!</definedName>
    <definedName name="BS3.TotalLTBorrowings">#REF!</definedName>
    <definedName name="BS3.TotalOthLtLiabilities" localSheetId="1">#REF!</definedName>
    <definedName name="BS3.TotalOthLtLiabilities" localSheetId="19">#REF!</definedName>
    <definedName name="BS3.TotalOthLtLiabilities" localSheetId="4">#REF!</definedName>
    <definedName name="BS3.TotalOthLtLiabilities" localSheetId="0">#REF!</definedName>
    <definedName name="BS3.TotalOthLtLiabilities" localSheetId="9">#REF!</definedName>
    <definedName name="BS3.TotalOthLtLiabilities">#REF!</definedName>
    <definedName name="BS3.TotalTermLoans" localSheetId="1">#REF!</definedName>
    <definedName name="BS3.TotalTermLoans" localSheetId="19">#REF!</definedName>
    <definedName name="BS3.TotalTermLoans" localSheetId="4">#REF!</definedName>
    <definedName name="BS3.TotalTermLoans" localSheetId="0">#REF!</definedName>
    <definedName name="BS3.TotalTermLoans" localSheetId="9">#REF!</definedName>
    <definedName name="BS3.TotalTermLoans">#REF!</definedName>
    <definedName name="BS3A.ForeignCurrency" localSheetId="1">#REF!</definedName>
    <definedName name="BS3A.ForeignCurrency" localSheetId="19">#REF!</definedName>
    <definedName name="BS3A.ForeignCurrency" localSheetId="4">#REF!</definedName>
    <definedName name="BS3A.ForeignCurrency" localSheetId="0">#REF!</definedName>
    <definedName name="BS3A.ForeignCurrency" localSheetId="9">#REF!</definedName>
    <definedName name="BS3A.ForeignCurrency">#REF!</definedName>
    <definedName name="BS3A.Rupee" localSheetId="1">#REF!</definedName>
    <definedName name="BS3A.Rupee" localSheetId="19">#REF!</definedName>
    <definedName name="BS3A.Rupee" localSheetId="4">#REF!</definedName>
    <definedName name="BS3A.Rupee" localSheetId="0">#REF!</definedName>
    <definedName name="BS3A.Rupee" localSheetId="9">#REF!</definedName>
    <definedName name="BS3A.Rupee">#REF!</definedName>
    <definedName name="BS3A.Total" localSheetId="1">#REF!</definedName>
    <definedName name="BS3A.Total" localSheetId="19">#REF!</definedName>
    <definedName name="BS3A.Total" localSheetId="4">#REF!</definedName>
    <definedName name="BS3A.Total" localSheetId="0">#REF!</definedName>
    <definedName name="BS3A.Total" localSheetId="9">#REF!</definedName>
    <definedName name="BS3A.Total">#REF!</definedName>
    <definedName name="BS3A2.ForeignCurrency" localSheetId="1">#REF!</definedName>
    <definedName name="BS3A2.ForeignCurrency" localSheetId="19">#REF!</definedName>
    <definedName name="BS3A2.ForeignCurrency" localSheetId="4">#REF!</definedName>
    <definedName name="BS3A2.ForeignCurrency" localSheetId="0">#REF!</definedName>
    <definedName name="BS3A2.ForeignCurrency" localSheetId="9">#REF!</definedName>
    <definedName name="BS3A2.ForeignCurrency">#REF!</definedName>
    <definedName name="BS3B.Total" localSheetId="1">#REF!</definedName>
    <definedName name="BS3B.Total" localSheetId="19">#REF!</definedName>
    <definedName name="BS3B.Total" localSheetId="4">#REF!</definedName>
    <definedName name="BS3B.Total" localSheetId="0">#REF!</definedName>
    <definedName name="BS3B.Total" localSheetId="9">#REF!</definedName>
    <definedName name="BS3B.Total">#REF!</definedName>
    <definedName name="BS3C.Others" localSheetId="1">#REF!</definedName>
    <definedName name="BS3C.Others" localSheetId="19">#REF!</definedName>
    <definedName name="BS3C.Others" localSheetId="4">#REF!</definedName>
    <definedName name="BS3C.Others" localSheetId="0">#REF!</definedName>
    <definedName name="BS3C.Others" localSheetId="9">#REF!</definedName>
    <definedName name="BS3C.Others">#REF!</definedName>
    <definedName name="BS3C.TradePayables" localSheetId="1">#REF!</definedName>
    <definedName name="BS3C.TradePayables" localSheetId="19">#REF!</definedName>
    <definedName name="BS3C.TradePayables" localSheetId="4">#REF!</definedName>
    <definedName name="BS3C.TradePayables" localSheetId="0">#REF!</definedName>
    <definedName name="BS3C.TradePayables" localSheetId="9">#REF!</definedName>
    <definedName name="BS3C.TradePayables">#REF!</definedName>
    <definedName name="BS3D.Others" localSheetId="1">#REF!</definedName>
    <definedName name="BS3D.Others" localSheetId="19">#REF!</definedName>
    <definedName name="BS3D.Others" localSheetId="4">#REF!</definedName>
    <definedName name="BS3D.Others" localSheetId="0">#REF!</definedName>
    <definedName name="BS3D.Others" localSheetId="9">#REF!</definedName>
    <definedName name="BS3D.Others">#REF!</definedName>
    <definedName name="BS3D.ProvEmpBenefits" localSheetId="1">#REF!</definedName>
    <definedName name="BS3D.ProvEmpBenefits" localSheetId="19">#REF!</definedName>
    <definedName name="BS3D.ProvEmpBenefits" localSheetId="4">#REF!</definedName>
    <definedName name="BS3D.ProvEmpBenefits" localSheetId="0">#REF!</definedName>
    <definedName name="BS3D.ProvEmpBenefits" localSheetId="9">#REF!</definedName>
    <definedName name="BS3D.ProvEmpBenefits">#REF!</definedName>
    <definedName name="BS3D.Total" localSheetId="1">#REF!</definedName>
    <definedName name="BS3D.Total" localSheetId="19">#REF!</definedName>
    <definedName name="BS3D.Total" localSheetId="4">#REF!</definedName>
    <definedName name="BS3D.Total" localSheetId="0">#REF!</definedName>
    <definedName name="BS3D.Total" localSheetId="9">#REF!</definedName>
    <definedName name="BS3D.Total">#REF!</definedName>
    <definedName name="BS4A.DepositsFrmRelatedParties" localSheetId="1">#REF!</definedName>
    <definedName name="BS4A.DepositsFrmRelatedParties" localSheetId="19">#REF!</definedName>
    <definedName name="BS4A.DepositsFrmRelatedParties" localSheetId="4">#REF!</definedName>
    <definedName name="BS4A.DepositsFrmRelatedParties" localSheetId="0">#REF!</definedName>
    <definedName name="BS4A.DepositsFrmRelatedParties" localSheetId="9">#REF!</definedName>
    <definedName name="BS4A.DepositsFrmRelatedParties">#REF!</definedName>
    <definedName name="BS4A.FrmNonBanking" localSheetId="1">#REF!</definedName>
    <definedName name="BS4A.FrmNonBanking" localSheetId="19">#REF!</definedName>
    <definedName name="BS4A.FrmNonBanking" localSheetId="4">#REF!</definedName>
    <definedName name="BS4A.FrmNonBanking" localSheetId="0">#REF!</definedName>
    <definedName name="BS4A.FrmNonBanking" localSheetId="9">#REF!</definedName>
    <definedName name="BS4A.FrmNonBanking">#REF!</definedName>
    <definedName name="BS4A.FromBanks" localSheetId="1">#REF!</definedName>
    <definedName name="BS4A.FromBanks" localSheetId="19">#REF!</definedName>
    <definedName name="BS4A.FromBanks" localSheetId="4">#REF!</definedName>
    <definedName name="BS4A.FromBanks" localSheetId="0">#REF!</definedName>
    <definedName name="BS4A.FromBanks" localSheetId="9">#REF!</definedName>
    <definedName name="BS4A.FromBanks">#REF!</definedName>
    <definedName name="BS4A.LoansAndAdv" localSheetId="1">#REF!</definedName>
    <definedName name="BS4A.LoansAndAdv" localSheetId="19">#REF!</definedName>
    <definedName name="BS4A.LoansAndAdv" localSheetId="4">#REF!</definedName>
    <definedName name="BS4A.LoansAndAdv" localSheetId="0">#REF!</definedName>
    <definedName name="BS4A.LoansAndAdv" localSheetId="9">#REF!</definedName>
    <definedName name="BS4A.LoansAndAdv">#REF!</definedName>
    <definedName name="BS4A.OthDeposits" localSheetId="1">#REF!</definedName>
    <definedName name="BS4A.OthDeposits" localSheetId="19">#REF!</definedName>
    <definedName name="BS4A.OthDeposits" localSheetId="4">#REF!</definedName>
    <definedName name="BS4A.OthDeposits" localSheetId="0">#REF!</definedName>
    <definedName name="BS4A.OthDeposits" localSheetId="9">#REF!</definedName>
    <definedName name="BS4A.OthDeposits">#REF!</definedName>
    <definedName name="BS4A.Others" localSheetId="1">#REF!</definedName>
    <definedName name="BS4A.Others" localSheetId="19">#REF!</definedName>
    <definedName name="BS4A.Others" localSheetId="4">#REF!</definedName>
    <definedName name="BS4A.Others" localSheetId="0">#REF!</definedName>
    <definedName name="BS4A.Others" localSheetId="9">#REF!</definedName>
    <definedName name="BS4A.Others">#REF!</definedName>
    <definedName name="BS4A.OthFinanceInst" localSheetId="1">#REF!</definedName>
    <definedName name="BS4A.OthFinanceInst" localSheetId="19">#REF!</definedName>
    <definedName name="BS4A.OthFinanceInst" localSheetId="4">#REF!</definedName>
    <definedName name="BS4A.OthFinanceInst" localSheetId="0">#REF!</definedName>
    <definedName name="BS4A.OthFinanceInst" localSheetId="9">#REF!</definedName>
    <definedName name="BS4A.OthFinanceInst">#REF!</definedName>
    <definedName name="BS4A.OthLoansAndAdv" localSheetId="1">#REF!</definedName>
    <definedName name="BS4A.OthLoansAndAdv" localSheetId="19">#REF!</definedName>
    <definedName name="BS4A.OthLoansAndAdv" localSheetId="4">#REF!</definedName>
    <definedName name="BS4A.OthLoansAndAdv" localSheetId="0">#REF!</definedName>
    <definedName name="BS4A.OthLoansAndAdv" localSheetId="9">#REF!</definedName>
    <definedName name="BS4A.OthLoansAndAdv">#REF!</definedName>
    <definedName name="BS4A.TotLoansRepaybleOnDemand" localSheetId="1">#REF!</definedName>
    <definedName name="BS4A.TotLoansRepaybleOnDemand" localSheetId="19">#REF!</definedName>
    <definedName name="BS4A.TotLoansRepaybleOnDemand" localSheetId="4">#REF!</definedName>
    <definedName name="BS4A.TotLoansRepaybleOnDemand" localSheetId="0">#REF!</definedName>
    <definedName name="BS4A.TotLoansRepaybleOnDemand" localSheetId="9">#REF!</definedName>
    <definedName name="BS4A.TotLoansRepaybleOnDemand">#REF!</definedName>
    <definedName name="BS4A.TotShortTrmBorrowings" localSheetId="1">#REF!</definedName>
    <definedName name="BS4A.TotShortTrmBorrowings" localSheetId="19">#REF!</definedName>
    <definedName name="BS4A.TotShortTrmBorrowings" localSheetId="4">#REF!</definedName>
    <definedName name="BS4A.TotShortTrmBorrowings" localSheetId="0">#REF!</definedName>
    <definedName name="BS4A.TotShortTrmBorrowings" localSheetId="9">#REF!</definedName>
    <definedName name="BS4A.TotShortTrmBorrowings">#REF!</definedName>
    <definedName name="BS4B.OSMoreThanOneYr" localSheetId="1">#REF!</definedName>
    <definedName name="BS4B.OSMoreThanOneYr" localSheetId="19">#REF!</definedName>
    <definedName name="BS4B.OSMoreThanOneYr" localSheetId="4">#REF!</definedName>
    <definedName name="BS4B.OSMoreThanOneYr" localSheetId="0">#REF!</definedName>
    <definedName name="BS4B.OSMoreThanOneYr" localSheetId="9">#REF!</definedName>
    <definedName name="BS4B.OSMoreThanOneYr">#REF!</definedName>
    <definedName name="BS4B.Others" localSheetId="1">#REF!</definedName>
    <definedName name="BS4B.Others" localSheetId="19">#REF!</definedName>
    <definedName name="BS4B.Others" localSheetId="4">#REF!</definedName>
    <definedName name="BS4B.Others" localSheetId="0">#REF!</definedName>
    <definedName name="BS4B.Others" localSheetId="9">#REF!</definedName>
    <definedName name="BS4B.Others">#REF!</definedName>
    <definedName name="BS4B.TotalTradePayables" localSheetId="1">#REF!</definedName>
    <definedName name="BS4B.TotalTradePayables" localSheetId="19">#REF!</definedName>
    <definedName name="BS4B.TotalTradePayables" localSheetId="4">#REF!</definedName>
    <definedName name="BS4B.TotalTradePayables" localSheetId="0">#REF!</definedName>
    <definedName name="BS4B.TotalTradePayables" localSheetId="9">#REF!</definedName>
    <definedName name="BS4B.TotalTradePayables">#REF!</definedName>
    <definedName name="BS4C.AccrInterest" localSheetId="1">#REF!</definedName>
    <definedName name="BS4C.AccrInterest" localSheetId="19">#REF!</definedName>
    <definedName name="BS4C.AccrInterest" localSheetId="4">#REF!</definedName>
    <definedName name="BS4C.AccrInterest" localSheetId="0">#REF!</definedName>
    <definedName name="BS4C.AccrInterest" localSheetId="9">#REF!</definedName>
    <definedName name="BS4C.AccrInterest">#REF!</definedName>
    <definedName name="BS4C.AccrInterestNotDue" localSheetId="1">#REF!</definedName>
    <definedName name="BS4C.AccrInterestNotDue" localSheetId="19">#REF!</definedName>
    <definedName name="BS4C.AccrInterestNotDue" localSheetId="4">#REF!</definedName>
    <definedName name="BS4C.AccrInterestNotDue" localSheetId="0">#REF!</definedName>
    <definedName name="BS4C.AccrInterestNotDue" localSheetId="9">#REF!</definedName>
    <definedName name="BS4C.AccrInterestNotDue">#REF!</definedName>
    <definedName name="BS4C.AppMonyRecvdAllotSecurities" localSheetId="1">#REF!</definedName>
    <definedName name="BS4C.AppMonyRecvdAllotSecurities" localSheetId="19">#REF!</definedName>
    <definedName name="BS4C.AppMonyRecvdAllotSecurities" localSheetId="4">#REF!</definedName>
    <definedName name="BS4C.AppMonyRecvdAllotSecurities" localSheetId="0">#REF!</definedName>
    <definedName name="BS4C.AppMonyRecvdAllotSecurities" localSheetId="9">#REF!</definedName>
    <definedName name="BS4C.AppMonyRecvdAllotSecurities">#REF!</definedName>
    <definedName name="BS4C.CurrMatFinanceOblg" localSheetId="1">#REF!</definedName>
    <definedName name="BS4C.CurrMatFinanceOblg" localSheetId="19">#REF!</definedName>
    <definedName name="BS4C.CurrMatFinanceOblg" localSheetId="4">#REF!</definedName>
    <definedName name="BS4C.CurrMatFinanceOblg" localSheetId="0">#REF!</definedName>
    <definedName name="BS4C.CurrMatFinanceOblg" localSheetId="9">#REF!</definedName>
    <definedName name="BS4C.CurrMatFinanceOblg">#REF!</definedName>
    <definedName name="BS4C.CurrMatOnLTDebt" localSheetId="1">#REF!</definedName>
    <definedName name="BS4C.CurrMatOnLTDebt" localSheetId="19">#REF!</definedName>
    <definedName name="BS4C.CurrMatOnLTDebt" localSheetId="4">#REF!</definedName>
    <definedName name="BS4C.CurrMatOnLTDebt" localSheetId="0">#REF!</definedName>
    <definedName name="BS4C.CurrMatOnLTDebt" localSheetId="9">#REF!</definedName>
    <definedName name="BS4C.CurrMatOnLTDebt">#REF!</definedName>
    <definedName name="BS4C.IncRecvdAdvance" localSheetId="1">#REF!</definedName>
    <definedName name="BS4C.IncRecvdAdvance" localSheetId="19">#REF!</definedName>
    <definedName name="BS4C.IncRecvdAdvance" localSheetId="4">#REF!</definedName>
    <definedName name="BS4C.IncRecvdAdvance" localSheetId="0">#REF!</definedName>
    <definedName name="BS4C.IncRecvdAdvance" localSheetId="9">#REF!</definedName>
    <definedName name="BS4C.IncRecvdAdvance">#REF!</definedName>
    <definedName name="BS4C.OthPayables" localSheetId="1">#REF!</definedName>
    <definedName name="BS4C.OthPayables" localSheetId="19">#REF!</definedName>
    <definedName name="BS4C.OthPayables" localSheetId="4">#REF!</definedName>
    <definedName name="BS4C.OthPayables" localSheetId="0">#REF!</definedName>
    <definedName name="BS4C.OthPayables" localSheetId="9">#REF!</definedName>
    <definedName name="BS4C.OthPayables">#REF!</definedName>
    <definedName name="BS4C.TotOthCurrLiabilities" localSheetId="1">#REF!</definedName>
    <definedName name="BS4C.TotOthCurrLiabilities" localSheetId="19">#REF!</definedName>
    <definedName name="BS4C.TotOthCurrLiabilities" localSheetId="4">#REF!</definedName>
    <definedName name="BS4C.TotOthCurrLiabilities" localSheetId="0">#REF!</definedName>
    <definedName name="BS4C.TotOthCurrLiabilities" localSheetId="9">#REF!</definedName>
    <definedName name="BS4C.TotOthCurrLiabilities">#REF!</definedName>
    <definedName name="BS4C.UnpaidDividend" localSheetId="1">#REF!</definedName>
    <definedName name="BS4C.UnpaidDividend" localSheetId="19">#REF!</definedName>
    <definedName name="BS4C.UnpaidDividend" localSheetId="4">#REF!</definedName>
    <definedName name="BS4C.UnpaidDividend" localSheetId="0">#REF!</definedName>
    <definedName name="BS4C.UnpaidDividend" localSheetId="9">#REF!</definedName>
    <definedName name="BS4C.UnpaidDividend">#REF!</definedName>
    <definedName name="BS4C.UnpaidMatDeposits" localSheetId="1">#REF!</definedName>
    <definedName name="BS4C.UnpaidMatDeposits" localSheetId="19">#REF!</definedName>
    <definedName name="BS4C.UnpaidMatDeposits" localSheetId="4">#REF!</definedName>
    <definedName name="BS4C.UnpaidMatDeposits" localSheetId="0">#REF!</definedName>
    <definedName name="BS4C.UnpaidMatDeposits" localSheetId="9">#REF!</definedName>
    <definedName name="BS4C.UnpaidMatDeposits">#REF!</definedName>
    <definedName name="BS4C.UnpaidMatureDebenture" localSheetId="1">#REF!</definedName>
    <definedName name="BS4C.UnpaidMatureDebenture" localSheetId="19">#REF!</definedName>
    <definedName name="BS4C.UnpaidMatureDebenture" localSheetId="4">#REF!</definedName>
    <definedName name="BS4C.UnpaidMatureDebenture" localSheetId="0">#REF!</definedName>
    <definedName name="BS4C.UnpaidMatureDebenture" localSheetId="9">#REF!</definedName>
    <definedName name="BS4C.UnpaidMatureDebenture">#REF!</definedName>
    <definedName name="BS4D.EmpBenefitProv" localSheetId="1">#REF!</definedName>
    <definedName name="BS4D.EmpBenefitProv" localSheetId="19">#REF!</definedName>
    <definedName name="BS4D.EmpBenefitProv" localSheetId="4">#REF!</definedName>
    <definedName name="BS4D.EmpBenefitProv" localSheetId="0">#REF!</definedName>
    <definedName name="BS4D.EmpBenefitProv" localSheetId="9">#REF!</definedName>
    <definedName name="BS4D.EmpBenefitProv">#REF!</definedName>
    <definedName name="BS4D.ITProvision" localSheetId="1">#REF!</definedName>
    <definedName name="BS4D.ITProvision" localSheetId="19">#REF!</definedName>
    <definedName name="BS4D.ITProvision" localSheetId="4">#REF!</definedName>
    <definedName name="BS4D.ITProvision" localSheetId="0">#REF!</definedName>
    <definedName name="BS4D.ITProvision" localSheetId="9">#REF!</definedName>
    <definedName name="BS4D.ITProvision">#REF!</definedName>
    <definedName name="BS4D.OthProvision" localSheetId="1">#REF!</definedName>
    <definedName name="BS4D.OthProvision" localSheetId="19">#REF!</definedName>
    <definedName name="BS4D.OthProvision" localSheetId="4">#REF!</definedName>
    <definedName name="BS4D.OthProvision" localSheetId="0">#REF!</definedName>
    <definedName name="BS4D.OthProvision" localSheetId="9">#REF!</definedName>
    <definedName name="BS4D.OthProvision">#REF!</definedName>
    <definedName name="BS4D.ProposedDividend" localSheetId="1">#REF!</definedName>
    <definedName name="BS4D.ProposedDividend" localSheetId="19">#REF!</definedName>
    <definedName name="BS4D.ProposedDividend" localSheetId="4">#REF!</definedName>
    <definedName name="BS4D.ProposedDividend" localSheetId="0">#REF!</definedName>
    <definedName name="BS4D.ProposedDividend" localSheetId="9">#REF!</definedName>
    <definedName name="BS4D.ProposedDividend">#REF!</definedName>
    <definedName name="BS4D.TaxOnDividend" localSheetId="1">#REF!</definedName>
    <definedName name="BS4D.TaxOnDividend" localSheetId="19">#REF!</definedName>
    <definedName name="BS4D.TaxOnDividend" localSheetId="4">#REF!</definedName>
    <definedName name="BS4D.TaxOnDividend" localSheetId="0">#REF!</definedName>
    <definedName name="BS4D.TaxOnDividend" localSheetId="9">#REF!</definedName>
    <definedName name="BS4D.TaxOnDividend">#REF!</definedName>
    <definedName name="BS4D.TotShortTermProvisions" localSheetId="1">#REF!</definedName>
    <definedName name="BS4D.TotShortTermProvisions" localSheetId="19">#REF!</definedName>
    <definedName name="BS4D.TotShortTermProvisions" localSheetId="4">#REF!</definedName>
    <definedName name="BS4D.TotShortTermProvisions" localSheetId="0">#REF!</definedName>
    <definedName name="BS4D.TotShortTermProvisions" localSheetId="9">#REF!</definedName>
    <definedName name="BS4D.TotShortTermProvisions">#REF!</definedName>
    <definedName name="BS4D.WTProvision" localSheetId="1">#REF!</definedName>
    <definedName name="BS4D.WTProvision" localSheetId="19">#REF!</definedName>
    <definedName name="BS4D.WTProvision" localSheetId="4">#REF!</definedName>
    <definedName name="BS4D.WTProvision" localSheetId="0">#REF!</definedName>
    <definedName name="BS4D.WTProvision" localSheetId="9">#REF!</definedName>
    <definedName name="BS4D.WTProvision">#REF!</definedName>
    <definedName name="BSA1A.CapWrkProg" localSheetId="1">#REF!</definedName>
    <definedName name="BSA1A.CapWrkProg" localSheetId="19">#REF!</definedName>
    <definedName name="BSA1A.CapWrkProg" localSheetId="4">#REF!</definedName>
    <definedName name="BSA1A.CapWrkProg" localSheetId="0">#REF!</definedName>
    <definedName name="BSA1A.CapWrkProg" localSheetId="9">#REF!</definedName>
    <definedName name="BSA1A.CapWrkProg">#REF!</definedName>
    <definedName name="BSA1A.Depreciation" localSheetId="1">#REF!</definedName>
    <definedName name="BSA1A.Depreciation" localSheetId="19">#REF!</definedName>
    <definedName name="BSA1A.Depreciation" localSheetId="4">#REF!</definedName>
    <definedName name="BSA1A.Depreciation" localSheetId="0">#REF!</definedName>
    <definedName name="BSA1A.Depreciation" localSheetId="9">#REF!</definedName>
    <definedName name="BSA1A.Depreciation">#REF!</definedName>
    <definedName name="BSA1A.GrossBlock" localSheetId="1">#REF!</definedName>
    <definedName name="BSA1A.GrossBlock" localSheetId="19">#REF!</definedName>
    <definedName name="BSA1A.GrossBlock" localSheetId="4">#REF!</definedName>
    <definedName name="BSA1A.GrossBlock" localSheetId="0">#REF!</definedName>
    <definedName name="BSA1A.GrossBlock" localSheetId="9">#REF!</definedName>
    <definedName name="BSA1A.GrossBlock">#REF!</definedName>
    <definedName name="BSA1A.ImpairmentLosses" localSheetId="1">#REF!</definedName>
    <definedName name="BSA1A.ImpairmentLosses" localSheetId="19">#REF!</definedName>
    <definedName name="BSA1A.ImpairmentLosses" localSheetId="4">#REF!</definedName>
    <definedName name="BSA1A.ImpairmentLosses" localSheetId="0">#REF!</definedName>
    <definedName name="BSA1A.ImpairmentLosses" localSheetId="9">#REF!</definedName>
    <definedName name="BSA1A.ImpairmentLosses">#REF!</definedName>
    <definedName name="BSA1A.IntangibleAssetUnDev" localSheetId="1">#REF!</definedName>
    <definedName name="BSA1A.IntangibleAssetUnDev" localSheetId="19">#REF!</definedName>
    <definedName name="BSA1A.IntangibleAssetUnDev" localSheetId="4">#REF!</definedName>
    <definedName name="BSA1A.IntangibleAssetUnDev" localSheetId="0">#REF!</definedName>
    <definedName name="BSA1A.IntangibleAssetUnDev" localSheetId="9">#REF!</definedName>
    <definedName name="BSA1A.IntangibleAssetUnDev">#REF!</definedName>
    <definedName name="BSA1A.NetBlock" localSheetId="1">#REF!</definedName>
    <definedName name="BSA1A.NetBlock" localSheetId="19">#REF!</definedName>
    <definedName name="BSA1A.NetBlock" localSheetId="4">#REF!</definedName>
    <definedName name="BSA1A.NetBlock" localSheetId="0">#REF!</definedName>
    <definedName name="BSA1A.NetBlock" localSheetId="9">#REF!</definedName>
    <definedName name="BSA1A.NetBlock">#REF!</definedName>
    <definedName name="BSA1A.TotFixedAsset" localSheetId="1">#REF!</definedName>
    <definedName name="BSA1A.TotFixedAsset" localSheetId="19">#REF!</definedName>
    <definedName name="BSA1A.TotFixedAsset" localSheetId="4">#REF!</definedName>
    <definedName name="BSA1A.TotFixedAsset" localSheetId="0">#REF!</definedName>
    <definedName name="BSA1A.TotFixedAsset" localSheetId="9">#REF!</definedName>
    <definedName name="BSA1A.TotFixedAsset">#REF!</definedName>
    <definedName name="BSA1A2.Amortization" localSheetId="1">#REF!</definedName>
    <definedName name="BSA1A2.Amortization" localSheetId="19">#REF!</definedName>
    <definedName name="BSA1A2.Amortization" localSheetId="4">#REF!</definedName>
    <definedName name="BSA1A2.Amortization" localSheetId="0">#REF!</definedName>
    <definedName name="BSA1A2.Amortization" localSheetId="9">#REF!</definedName>
    <definedName name="BSA1A2.Amortization">#REF!</definedName>
    <definedName name="BSA1A2.GrossBlock" localSheetId="1">#REF!</definedName>
    <definedName name="BSA1A2.GrossBlock" localSheetId="19">#REF!</definedName>
    <definedName name="BSA1A2.GrossBlock" localSheetId="4">#REF!</definedName>
    <definedName name="BSA1A2.GrossBlock" localSheetId="0">#REF!</definedName>
    <definedName name="BSA1A2.GrossBlock" localSheetId="9">#REF!</definedName>
    <definedName name="BSA1A2.GrossBlock">#REF!</definedName>
    <definedName name="BSA1A2.ImpairmentLosses" localSheetId="1">#REF!</definedName>
    <definedName name="BSA1A2.ImpairmentLosses" localSheetId="19">#REF!</definedName>
    <definedName name="BSA1A2.ImpairmentLosses" localSheetId="4">#REF!</definedName>
    <definedName name="BSA1A2.ImpairmentLosses" localSheetId="0">#REF!</definedName>
    <definedName name="BSA1A2.ImpairmentLosses" localSheetId="9">#REF!</definedName>
    <definedName name="BSA1A2.ImpairmentLosses">#REF!</definedName>
    <definedName name="BSA1A2.NetBlock" localSheetId="1">#REF!</definedName>
    <definedName name="BSA1A2.NetBlock" localSheetId="19">#REF!</definedName>
    <definedName name="BSA1A2.NetBlock" localSheetId="4">#REF!</definedName>
    <definedName name="BSA1A2.NetBlock" localSheetId="0">#REF!</definedName>
    <definedName name="BSA1A2.NetBlock" localSheetId="9">#REF!</definedName>
    <definedName name="BSA1A2.NetBlock">#REF!</definedName>
    <definedName name="BSA1B.DebenturesOrBonds" localSheetId="1">#REF!</definedName>
    <definedName name="BSA1B.DebenturesOrBonds" localSheetId="19">#REF!</definedName>
    <definedName name="BSA1B.DebenturesOrBonds" localSheetId="4">#REF!</definedName>
    <definedName name="BSA1B.DebenturesOrBonds" localSheetId="0">#REF!</definedName>
    <definedName name="BSA1B.DebenturesOrBonds" localSheetId="9">#REF!</definedName>
    <definedName name="BSA1B.DebenturesOrBonds">#REF!</definedName>
    <definedName name="BSA1B.GovtOrTrustSecurities" localSheetId="1">#REF!</definedName>
    <definedName name="BSA1B.GovtOrTrustSecurities" localSheetId="19">#REF!</definedName>
    <definedName name="BSA1B.GovtOrTrustSecurities" localSheetId="4">#REF!</definedName>
    <definedName name="BSA1B.GovtOrTrustSecurities" localSheetId="0">#REF!</definedName>
    <definedName name="BSA1B.GovtOrTrustSecurities" localSheetId="9">#REF!</definedName>
    <definedName name="BSA1B.GovtOrTrustSecurities">#REF!</definedName>
    <definedName name="BSA1B.InvInProperty" localSheetId="1">#REF!</definedName>
    <definedName name="BSA1B.InvInProperty" localSheetId="19">#REF!</definedName>
    <definedName name="BSA1B.InvInProperty" localSheetId="4">#REF!</definedName>
    <definedName name="BSA1B.InvInProperty" localSheetId="0">#REF!</definedName>
    <definedName name="BSA1B.InvInProperty" localSheetId="9">#REF!</definedName>
    <definedName name="BSA1B.InvInProperty">#REF!</definedName>
    <definedName name="BSA1B.InvstmntInPrtnrShipFirm" localSheetId="1">#REF!</definedName>
    <definedName name="BSA1B.InvstmntInPrtnrShipFirm" localSheetId="19">#REF!</definedName>
    <definedName name="BSA1B.InvstmntInPrtnrShipFirm" localSheetId="4">#REF!</definedName>
    <definedName name="BSA1B.InvstmntInPrtnrShipFirm" localSheetId="0">#REF!</definedName>
    <definedName name="BSA1B.InvstmntInPrtnrShipFirm" localSheetId="9">#REF!</definedName>
    <definedName name="BSA1B.InvstmntInPrtnrShipFirm">#REF!</definedName>
    <definedName name="BSA1B.ListedEquities" localSheetId="1">#REF!</definedName>
    <definedName name="BSA1B.ListedEquities" localSheetId="19">#REF!</definedName>
    <definedName name="BSA1B.ListedEquities" localSheetId="4">#REF!</definedName>
    <definedName name="BSA1B.ListedEquities" localSheetId="0">#REF!</definedName>
    <definedName name="BSA1B.ListedEquities" localSheetId="9">#REF!</definedName>
    <definedName name="BSA1B.ListedEquities">#REF!</definedName>
    <definedName name="BSA1B.MutualFunds" localSheetId="1">#REF!</definedName>
    <definedName name="BSA1B.MutualFunds" localSheetId="19">#REF!</definedName>
    <definedName name="BSA1B.MutualFunds" localSheetId="4">#REF!</definedName>
    <definedName name="BSA1B.MutualFunds" localSheetId="0">#REF!</definedName>
    <definedName name="BSA1B.MutualFunds" localSheetId="9">#REF!</definedName>
    <definedName name="BSA1B.MutualFunds">#REF!</definedName>
    <definedName name="BSA1B.OtherInvstmnts" localSheetId="1">#REF!</definedName>
    <definedName name="BSA1B.OtherInvstmnts" localSheetId="19">#REF!</definedName>
    <definedName name="BSA1B.OtherInvstmnts" localSheetId="4">#REF!</definedName>
    <definedName name="BSA1B.OtherInvstmnts" localSheetId="0">#REF!</definedName>
    <definedName name="BSA1B.OtherInvstmnts" localSheetId="9">#REF!</definedName>
    <definedName name="BSA1B.OtherInvstmnts">#REF!</definedName>
    <definedName name="BSA1B.PreferenceShares" localSheetId="1">#REF!</definedName>
    <definedName name="BSA1B.PreferenceShares" localSheetId="19">#REF!</definedName>
    <definedName name="BSA1B.PreferenceShares" localSheetId="4">#REF!</definedName>
    <definedName name="BSA1B.PreferenceShares" localSheetId="0">#REF!</definedName>
    <definedName name="BSA1B.PreferenceShares" localSheetId="9">#REF!</definedName>
    <definedName name="BSA1B.PreferenceShares">#REF!</definedName>
    <definedName name="BSA1B.Total" localSheetId="1">#REF!</definedName>
    <definedName name="BSA1B.Total" localSheetId="19">#REF!</definedName>
    <definedName name="BSA1B.Total" localSheetId="4">#REF!</definedName>
    <definedName name="BSA1B.Total" localSheetId="0">#REF!</definedName>
    <definedName name="BSA1B.Total" localSheetId="9">#REF!</definedName>
    <definedName name="BSA1B.Total">#REF!</definedName>
    <definedName name="BSA1B.TotNonCurrInvstmnts" localSheetId="1">#REF!</definedName>
    <definedName name="BSA1B.TotNonCurrInvstmnts" localSheetId="19">#REF!</definedName>
    <definedName name="BSA1B.TotNonCurrInvstmnts" localSheetId="4">#REF!</definedName>
    <definedName name="BSA1B.TotNonCurrInvstmnts" localSheetId="0">#REF!</definedName>
    <definedName name="BSA1B.TotNonCurrInvstmnts" localSheetId="9">#REF!</definedName>
    <definedName name="BSA1B.TotNonCurrInvstmnts">#REF!</definedName>
    <definedName name="BSA1B.UnListedEquities" localSheetId="1">#REF!</definedName>
    <definedName name="BSA1B.UnListedEquities" localSheetId="19">#REF!</definedName>
    <definedName name="BSA1B.UnListedEquities" localSheetId="4">#REF!</definedName>
    <definedName name="BSA1B.UnListedEquities" localSheetId="0">#REF!</definedName>
    <definedName name="BSA1B.UnListedEquities" localSheetId="9">#REF!</definedName>
    <definedName name="BSA1B.UnListedEquities">#REF!</definedName>
    <definedName name="BSA1D.BusOrProf" localSheetId="1">#REF!</definedName>
    <definedName name="BSA1D.BusOrProf" localSheetId="19">#REF!</definedName>
    <definedName name="BSA1D.BusOrProf" localSheetId="4">#REF!</definedName>
    <definedName name="BSA1D.BusOrProf" localSheetId="0">#REF!</definedName>
    <definedName name="BSA1D.BusOrProf" localSheetId="9">#REF!</definedName>
    <definedName name="BSA1D.BusOrProf">#REF!</definedName>
    <definedName name="BSA1D.CapitalAdv" localSheetId="1">#REF!</definedName>
    <definedName name="BSA1D.CapitalAdv" localSheetId="19">#REF!</definedName>
    <definedName name="BSA1D.CapitalAdv" localSheetId="4">#REF!</definedName>
    <definedName name="BSA1D.CapitalAdv" localSheetId="0">#REF!</definedName>
    <definedName name="BSA1D.CapitalAdv" localSheetId="9">#REF!</definedName>
    <definedName name="BSA1D.CapitalAdv">#REF!</definedName>
    <definedName name="BSA1D.LoanAdvRelatedParties" localSheetId="1">#REF!</definedName>
    <definedName name="BSA1D.LoanAdvRelatedParties" localSheetId="19">#REF!</definedName>
    <definedName name="BSA1D.LoanAdvRelatedParties" localSheetId="4">#REF!</definedName>
    <definedName name="BSA1D.LoanAdvRelatedParties" localSheetId="0">#REF!</definedName>
    <definedName name="BSA1D.LoanAdvRelatedParties" localSheetId="9">#REF!</definedName>
    <definedName name="BSA1D.LoanAdvRelatedParties">#REF!</definedName>
    <definedName name="BSA1D.NotForBusOrProf" localSheetId="1">#REF!</definedName>
    <definedName name="BSA1D.NotForBusOrProf" localSheetId="19">#REF!</definedName>
    <definedName name="BSA1D.NotForBusOrProf" localSheetId="4">#REF!</definedName>
    <definedName name="BSA1D.NotForBusOrProf" localSheetId="0">#REF!</definedName>
    <definedName name="BSA1D.NotForBusOrProf" localSheetId="9">#REF!</definedName>
    <definedName name="BSA1D.NotForBusOrProf">#REF!</definedName>
    <definedName name="BSA1D.OthLoanAdv" localSheetId="1">#REF!</definedName>
    <definedName name="BSA1D.OthLoanAdv" localSheetId="19">#REF!</definedName>
    <definedName name="BSA1D.OthLoanAdv" localSheetId="4">#REF!</definedName>
    <definedName name="BSA1D.OthLoanAdv" localSheetId="0">#REF!</definedName>
    <definedName name="BSA1D.OthLoanAdv" localSheetId="9">#REF!</definedName>
    <definedName name="BSA1D.OthLoanAdv">#REF!</definedName>
    <definedName name="BSA1D.SecurityDeposits" localSheetId="1">#REF!</definedName>
    <definedName name="BSA1D.SecurityDeposits" localSheetId="19">#REF!</definedName>
    <definedName name="BSA1D.SecurityDeposits" localSheetId="4">#REF!</definedName>
    <definedName name="BSA1D.SecurityDeposits" localSheetId="0">#REF!</definedName>
    <definedName name="BSA1D.SecurityDeposits" localSheetId="9">#REF!</definedName>
    <definedName name="BSA1D.SecurityDeposits">#REF!</definedName>
    <definedName name="BSA1D.ShareHolderUs2_22" localSheetId="1">#REF!</definedName>
    <definedName name="BSA1D.ShareHolderUs2_22" localSheetId="19">#REF!</definedName>
    <definedName name="BSA1D.ShareHolderUs2_22" localSheetId="4">#REF!</definedName>
    <definedName name="BSA1D.ShareHolderUs2_22" localSheetId="0">#REF!</definedName>
    <definedName name="BSA1D.ShareHolderUs2_22" localSheetId="9">#REF!</definedName>
    <definedName name="BSA1D.ShareHolderUs2_22">#REF!</definedName>
    <definedName name="BSA1D.TotLTLoanAdv" localSheetId="1">#REF!</definedName>
    <definedName name="BSA1D.TotLTLoanAdv" localSheetId="19">#REF!</definedName>
    <definedName name="BSA1D.TotLTLoanAdv" localSheetId="4">#REF!</definedName>
    <definedName name="BSA1D.TotLTLoanAdv" localSheetId="0">#REF!</definedName>
    <definedName name="BSA1D.TotLTLoanAdv" localSheetId="9">#REF!</definedName>
    <definedName name="BSA1D.TotLTLoanAdv">#REF!</definedName>
    <definedName name="BSA1E.Doubtful" localSheetId="1">#REF!</definedName>
    <definedName name="BSA1E.Doubtful" localSheetId="19">#REF!</definedName>
    <definedName name="BSA1E.Doubtful" localSheetId="4">#REF!</definedName>
    <definedName name="BSA1E.Doubtful" localSheetId="0">#REF!</definedName>
    <definedName name="BSA1E.Doubtful" localSheetId="9">#REF!</definedName>
    <definedName name="BSA1E.Doubtful">#REF!</definedName>
    <definedName name="BSA1E.NonCurrAssetUs2_22" localSheetId="1">#REF!</definedName>
    <definedName name="BSA1E.NonCurrAssetUs2_22" localSheetId="19">#REF!</definedName>
    <definedName name="BSA1E.NonCurrAssetUs2_22" localSheetId="4">#REF!</definedName>
    <definedName name="BSA1E.NonCurrAssetUs2_22" localSheetId="0">#REF!</definedName>
    <definedName name="BSA1E.NonCurrAssetUs2_22" localSheetId="9">#REF!</definedName>
    <definedName name="BSA1E.NonCurrAssetUs2_22">#REF!</definedName>
    <definedName name="BSA1E.Others" localSheetId="1">#REF!</definedName>
    <definedName name="BSA1E.Others" localSheetId="19">#REF!</definedName>
    <definedName name="BSA1E.Others" localSheetId="4">#REF!</definedName>
    <definedName name="BSA1E.Others" localSheetId="0">#REF!</definedName>
    <definedName name="BSA1E.Others" localSheetId="9">#REF!</definedName>
    <definedName name="BSA1E.Others">#REF!</definedName>
    <definedName name="BSA1E.Secured" localSheetId="1">#REF!</definedName>
    <definedName name="BSA1E.Secured" localSheetId="19">#REF!</definedName>
    <definedName name="BSA1E.Secured" localSheetId="4">#REF!</definedName>
    <definedName name="BSA1E.Secured" localSheetId="0">#REF!</definedName>
    <definedName name="BSA1E.Secured" localSheetId="9">#REF!</definedName>
    <definedName name="BSA1E.Secured">#REF!</definedName>
    <definedName name="BSA1E.Total" localSheetId="1">#REF!</definedName>
    <definedName name="BSA1E.Total" localSheetId="19">#REF!</definedName>
    <definedName name="BSA1E.Total" localSheetId="4">#REF!</definedName>
    <definedName name="BSA1E.Total" localSheetId="0">#REF!</definedName>
    <definedName name="BSA1E.Total" localSheetId="9">#REF!</definedName>
    <definedName name="BSA1E.Total">#REF!</definedName>
    <definedName name="BSA1E.TotNonCurrAssets" localSheetId="1">#REF!</definedName>
    <definedName name="BSA1E.TotNonCurrAssets" localSheetId="19">#REF!</definedName>
    <definedName name="BSA1E.TotNonCurrAssets" localSheetId="4">#REF!</definedName>
    <definedName name="BSA1E.TotNonCurrAssets" localSheetId="0">#REF!</definedName>
    <definedName name="BSA1E.TotNonCurrAssets" localSheetId="9">#REF!</definedName>
    <definedName name="BSA1E.TotNonCurrAssets">#REF!</definedName>
    <definedName name="BSA1E.TotOthNonCurrAssets" localSheetId="1">#REF!</definedName>
    <definedName name="BSA1E.TotOthNonCurrAssets" localSheetId="19">#REF!</definedName>
    <definedName name="BSA1E.TotOthNonCurrAssets" localSheetId="4">#REF!</definedName>
    <definedName name="BSA1E.TotOthNonCurrAssets" localSheetId="0">#REF!</definedName>
    <definedName name="BSA1E.TotOthNonCurrAssets" localSheetId="9">#REF!</definedName>
    <definedName name="BSA1E.TotOthNonCurrAssets">#REF!</definedName>
    <definedName name="BSA1E.Unsecured" localSheetId="1">#REF!</definedName>
    <definedName name="BSA1E.Unsecured" localSheetId="19">#REF!</definedName>
    <definedName name="BSA1E.Unsecured" localSheetId="4">#REF!</definedName>
    <definedName name="BSA1E.Unsecured" localSheetId="0">#REF!</definedName>
    <definedName name="BSA1E.Unsecured" localSheetId="9">#REF!</definedName>
    <definedName name="BSA1E.Unsecured">#REF!</definedName>
    <definedName name="BSBA.DebenturesOrBonds" localSheetId="1">#REF!</definedName>
    <definedName name="BSBA.DebenturesOrBonds" localSheetId="19">#REF!</definedName>
    <definedName name="BSBA.DebenturesOrBonds" localSheetId="4">#REF!</definedName>
    <definedName name="BSBA.DebenturesOrBonds" localSheetId="0">#REF!</definedName>
    <definedName name="BSBA.DebenturesOrBonds" localSheetId="9">#REF!</definedName>
    <definedName name="BSBA.DebenturesOrBonds">#REF!</definedName>
    <definedName name="BSBA.GovtOrTrustSecurities" localSheetId="1">#REF!</definedName>
    <definedName name="BSBA.GovtOrTrustSecurities" localSheetId="19">#REF!</definedName>
    <definedName name="BSBA.GovtOrTrustSecurities" localSheetId="4">#REF!</definedName>
    <definedName name="BSBA.GovtOrTrustSecurities" localSheetId="0">#REF!</definedName>
    <definedName name="BSBA.GovtOrTrustSecurities" localSheetId="9">#REF!</definedName>
    <definedName name="BSBA.GovtOrTrustSecurities">#REF!</definedName>
    <definedName name="BSBA.InvstmntInPrtnrShipFirm" localSheetId="1">#REF!</definedName>
    <definedName name="BSBA.InvstmntInPrtnrShipFirm" localSheetId="19">#REF!</definedName>
    <definedName name="BSBA.InvstmntInPrtnrShipFirm" localSheetId="4">#REF!</definedName>
    <definedName name="BSBA.InvstmntInPrtnrShipFirm" localSheetId="0">#REF!</definedName>
    <definedName name="BSBA.InvstmntInPrtnrShipFirm" localSheetId="9">#REF!</definedName>
    <definedName name="BSBA.InvstmntInPrtnrShipFirm">#REF!</definedName>
    <definedName name="BSBA.ListedEquities" localSheetId="1">#REF!</definedName>
    <definedName name="BSBA.ListedEquities" localSheetId="19">#REF!</definedName>
    <definedName name="BSBA.ListedEquities" localSheetId="4">#REF!</definedName>
    <definedName name="BSBA.ListedEquities" localSheetId="0">#REF!</definedName>
    <definedName name="BSBA.ListedEquities" localSheetId="9">#REF!</definedName>
    <definedName name="BSBA.ListedEquities">#REF!</definedName>
    <definedName name="BSBA.MutualFunds" localSheetId="1">#REF!</definedName>
    <definedName name="BSBA.MutualFunds" localSheetId="19">#REF!</definedName>
    <definedName name="BSBA.MutualFunds" localSheetId="4">#REF!</definedName>
    <definedName name="BSBA.MutualFunds" localSheetId="0">#REF!</definedName>
    <definedName name="BSBA.MutualFunds" localSheetId="9">#REF!</definedName>
    <definedName name="BSBA.MutualFunds">#REF!</definedName>
    <definedName name="BSBA.OtherInvstmnts" localSheetId="1">#REF!</definedName>
    <definedName name="BSBA.OtherInvstmnts" localSheetId="19">#REF!</definedName>
    <definedName name="BSBA.OtherInvstmnts" localSheetId="4">#REF!</definedName>
    <definedName name="BSBA.OtherInvstmnts" localSheetId="0">#REF!</definedName>
    <definedName name="BSBA.OtherInvstmnts" localSheetId="9">#REF!</definedName>
    <definedName name="BSBA.OtherInvstmnts">#REF!</definedName>
    <definedName name="BSBA.PreferenceShares" localSheetId="1">#REF!</definedName>
    <definedName name="BSBA.PreferenceShares" localSheetId="19">#REF!</definedName>
    <definedName name="BSBA.PreferenceShares" localSheetId="4">#REF!</definedName>
    <definedName name="BSBA.PreferenceShares" localSheetId="0">#REF!</definedName>
    <definedName name="BSBA.PreferenceShares" localSheetId="9">#REF!</definedName>
    <definedName name="BSBA.PreferenceShares">#REF!</definedName>
    <definedName name="BSBA.Total" localSheetId="1">#REF!</definedName>
    <definedName name="BSBA.Total" localSheetId="19">#REF!</definedName>
    <definedName name="BSBA.Total" localSheetId="4">#REF!</definedName>
    <definedName name="BSBA.Total" localSheetId="0">#REF!</definedName>
    <definedName name="BSBA.Total" localSheetId="9">#REF!</definedName>
    <definedName name="BSBA.Total">#REF!</definedName>
    <definedName name="BSBA.TotCurrInvstmnts" localSheetId="1">#REF!</definedName>
    <definedName name="BSBA.TotCurrInvstmnts" localSheetId="19">#REF!</definedName>
    <definedName name="BSBA.TotCurrInvstmnts" localSheetId="4">#REF!</definedName>
    <definedName name="BSBA.TotCurrInvstmnts" localSheetId="0">#REF!</definedName>
    <definedName name="BSBA.TotCurrInvstmnts" localSheetId="9">#REF!</definedName>
    <definedName name="BSBA.TotCurrInvstmnts">#REF!</definedName>
    <definedName name="BSBA.UnListedEquities" localSheetId="1">#REF!</definedName>
    <definedName name="BSBA.UnListedEquities" localSheetId="19">#REF!</definedName>
    <definedName name="BSBA.UnListedEquities" localSheetId="4">#REF!</definedName>
    <definedName name="BSBA.UnListedEquities" localSheetId="0">#REF!</definedName>
    <definedName name="BSBA.UnListedEquities" localSheetId="9">#REF!</definedName>
    <definedName name="BSBA.UnListedEquities">#REF!</definedName>
    <definedName name="BSBB.FinOrTradGood" localSheetId="1">#REF!</definedName>
    <definedName name="BSBB.FinOrTradGood" localSheetId="19">#REF!</definedName>
    <definedName name="BSBB.FinOrTradGood" localSheetId="4">#REF!</definedName>
    <definedName name="BSBB.FinOrTradGood" localSheetId="0">#REF!</definedName>
    <definedName name="BSBB.FinOrTradGood" localSheetId="9">#REF!</definedName>
    <definedName name="BSBB.FinOrTradGood">#REF!</definedName>
    <definedName name="BSBB.LooseTools" localSheetId="1">#REF!</definedName>
    <definedName name="BSBB.LooseTools" localSheetId="19">#REF!</definedName>
    <definedName name="BSBB.LooseTools" localSheetId="4">#REF!</definedName>
    <definedName name="BSBB.LooseTools" localSheetId="0">#REF!</definedName>
    <definedName name="BSBB.LooseTools" localSheetId="9">#REF!</definedName>
    <definedName name="BSBB.LooseTools">#REF!</definedName>
    <definedName name="BSBB.Others" localSheetId="1">#REF!</definedName>
    <definedName name="BSBB.Others" localSheetId="19">#REF!</definedName>
    <definedName name="BSBB.Others" localSheetId="4">#REF!</definedName>
    <definedName name="BSBB.Others" localSheetId="0">#REF!</definedName>
    <definedName name="BSBB.Others" localSheetId="9">#REF!</definedName>
    <definedName name="BSBB.Others">#REF!</definedName>
    <definedName name="BSBB.RawMatl" localSheetId="1">#REF!</definedName>
    <definedName name="BSBB.RawMatl" localSheetId="19">#REF!</definedName>
    <definedName name="BSBB.RawMatl" localSheetId="4">#REF!</definedName>
    <definedName name="BSBB.RawMatl" localSheetId="0">#REF!</definedName>
    <definedName name="BSBB.RawMatl" localSheetId="9">#REF!</definedName>
    <definedName name="BSBB.RawMatl">#REF!</definedName>
    <definedName name="BSBB.StkInTrade" localSheetId="1">#REF!</definedName>
    <definedName name="BSBB.StkInTrade" localSheetId="19">#REF!</definedName>
    <definedName name="BSBB.StkInTrade" localSheetId="4">#REF!</definedName>
    <definedName name="BSBB.StkInTrade" localSheetId="0">#REF!</definedName>
    <definedName name="BSBB.StkInTrade" localSheetId="9">#REF!</definedName>
    <definedName name="BSBB.StkInTrade">#REF!</definedName>
    <definedName name="BSBB.StoresConsumables" localSheetId="1">#REF!</definedName>
    <definedName name="BSBB.StoresConsumables" localSheetId="19">#REF!</definedName>
    <definedName name="BSBB.StoresConsumables" localSheetId="4">#REF!</definedName>
    <definedName name="BSBB.StoresConsumables" localSheetId="0">#REF!</definedName>
    <definedName name="BSBB.StoresConsumables" localSheetId="9">#REF!</definedName>
    <definedName name="BSBB.StoresConsumables">#REF!</definedName>
    <definedName name="BSBB.TotInventries" localSheetId="1">#REF!</definedName>
    <definedName name="BSBB.TotInventries" localSheetId="19">#REF!</definedName>
    <definedName name="BSBB.TotInventries" localSheetId="4">#REF!</definedName>
    <definedName name="BSBB.TotInventries" localSheetId="0">#REF!</definedName>
    <definedName name="BSBB.TotInventries" localSheetId="9">#REF!</definedName>
    <definedName name="BSBB.TotInventries">#REF!</definedName>
    <definedName name="BSBB.WorkInProgress" localSheetId="1">#REF!</definedName>
    <definedName name="BSBB.WorkInProgress" localSheetId="19">#REF!</definedName>
    <definedName name="BSBB.WorkInProgress" localSheetId="4">#REF!</definedName>
    <definedName name="BSBB.WorkInProgress" localSheetId="0">#REF!</definedName>
    <definedName name="BSBB.WorkInProgress" localSheetId="9">#REF!</definedName>
    <definedName name="BSBB.WorkInProgress">#REF!</definedName>
    <definedName name="BSBC.OSMoreThanSixMonths" localSheetId="1">#REF!</definedName>
    <definedName name="BSBC.OSMoreThanSixMonths" localSheetId="19">#REF!</definedName>
    <definedName name="BSBC.OSMoreThanSixMonths" localSheetId="4">#REF!</definedName>
    <definedName name="BSBC.OSMoreThanSixMonths" localSheetId="0">#REF!</definedName>
    <definedName name="BSBC.OSMoreThanSixMonths" localSheetId="9">#REF!</definedName>
    <definedName name="BSBC.OSMoreThanSixMonths">#REF!</definedName>
    <definedName name="BSBC.Others" localSheetId="1">#REF!</definedName>
    <definedName name="BSBC.Others" localSheetId="19">#REF!</definedName>
    <definedName name="BSBC.Others" localSheetId="4">#REF!</definedName>
    <definedName name="BSBC.Others" localSheetId="0">#REF!</definedName>
    <definedName name="BSBC.Others" localSheetId="9">#REF!</definedName>
    <definedName name="BSBC.Others">#REF!</definedName>
    <definedName name="BSBC.TotalTradeReceivables" localSheetId="1">#REF!</definedName>
    <definedName name="BSBC.TotalTradeReceivables" localSheetId="19">#REF!</definedName>
    <definedName name="BSBC.TotalTradeReceivables" localSheetId="4">#REF!</definedName>
    <definedName name="BSBC.TotalTradeReceivables" localSheetId="0">#REF!</definedName>
    <definedName name="BSBC.TotalTradeReceivables" localSheetId="9">#REF!</definedName>
    <definedName name="BSBC.TotalTradeReceivables">#REF!</definedName>
    <definedName name="BSBD.BalWithBanks" localSheetId="1">#REF!</definedName>
    <definedName name="BSBD.BalWithBanks" localSheetId="19">#REF!</definedName>
    <definedName name="BSBD.BalWithBanks" localSheetId="4">#REF!</definedName>
    <definedName name="BSBD.BalWithBanks" localSheetId="0">#REF!</definedName>
    <definedName name="BSBD.BalWithBanks" localSheetId="9">#REF!</definedName>
    <definedName name="BSBD.BalWithBanks">#REF!</definedName>
    <definedName name="BSBD.CashInHand" localSheetId="1">#REF!</definedName>
    <definedName name="BSBD.CashInHand" localSheetId="19">#REF!</definedName>
    <definedName name="BSBD.CashInHand" localSheetId="4">#REF!</definedName>
    <definedName name="BSBD.CashInHand" localSheetId="0">#REF!</definedName>
    <definedName name="BSBD.CashInHand" localSheetId="9">#REF!</definedName>
    <definedName name="BSBD.CashInHand">#REF!</definedName>
    <definedName name="BSBD.ChequesDrafts" localSheetId="1">#REF!</definedName>
    <definedName name="BSBD.ChequesDrafts" localSheetId="19">#REF!</definedName>
    <definedName name="BSBD.ChequesDrafts" localSheetId="4">#REF!</definedName>
    <definedName name="BSBD.ChequesDrafts" localSheetId="0">#REF!</definedName>
    <definedName name="BSBD.ChequesDrafts" localSheetId="9">#REF!</definedName>
    <definedName name="BSBD.ChequesDrafts">#REF!</definedName>
    <definedName name="BSBD.Others" localSheetId="1">#REF!</definedName>
    <definedName name="BSBD.Others" localSheetId="19">#REF!</definedName>
    <definedName name="BSBD.Others" localSheetId="4">#REF!</definedName>
    <definedName name="BSBD.Others" localSheetId="0">#REF!</definedName>
    <definedName name="BSBD.Others" localSheetId="9">#REF!</definedName>
    <definedName name="BSBD.Others">#REF!</definedName>
    <definedName name="BSBD.TotCashNCashEquivalents" localSheetId="1">#REF!</definedName>
    <definedName name="BSBD.TotCashNCashEquivalents" localSheetId="19">#REF!</definedName>
    <definedName name="BSBD.TotCashNCashEquivalents" localSheetId="4">#REF!</definedName>
    <definedName name="BSBD.TotCashNCashEquivalents" localSheetId="0">#REF!</definedName>
    <definedName name="BSBD.TotCashNCashEquivalents" localSheetId="9">#REF!</definedName>
    <definedName name="BSBD.TotCashNCashEquivalents">#REF!</definedName>
    <definedName name="BSBE.LoanAdv" localSheetId="1">#REF!</definedName>
    <definedName name="BSBE.LoanAdv" localSheetId="19">#REF!</definedName>
    <definedName name="BSBE.LoanAdv" localSheetId="4">#REF!</definedName>
    <definedName name="BSBE.LoanAdv" localSheetId="0">#REF!</definedName>
    <definedName name="BSBE.LoanAdv" localSheetId="9">#REF!</definedName>
    <definedName name="BSBE.LoanAdv">#REF!</definedName>
    <definedName name="BSBE.Others" localSheetId="1">#REF!</definedName>
    <definedName name="BSBE.Others" localSheetId="19">#REF!</definedName>
    <definedName name="BSBE.Others" localSheetId="4">#REF!</definedName>
    <definedName name="BSBE.Others" localSheetId="0">#REF!</definedName>
    <definedName name="BSBE.Others" localSheetId="9">#REF!</definedName>
    <definedName name="BSBE.Others">#REF!</definedName>
    <definedName name="BSBE.TotShrtTermLoans" localSheetId="1">#REF!</definedName>
    <definedName name="BSBE.TotShrtTermLoans" localSheetId="19">#REF!</definedName>
    <definedName name="BSBE.TotShrtTermLoans" localSheetId="4">#REF!</definedName>
    <definedName name="BSBE.TotShrtTermLoans" localSheetId="0">#REF!</definedName>
    <definedName name="BSBE.TotShrtTermLoans" localSheetId="9">#REF!</definedName>
    <definedName name="BSBE.TotShrtTermLoans">#REF!</definedName>
    <definedName name="BSBF.BusOrProf" localSheetId="1">#REF!</definedName>
    <definedName name="BSBF.BusOrProf" localSheetId="19">#REF!</definedName>
    <definedName name="BSBF.BusOrProf" localSheetId="4">#REF!</definedName>
    <definedName name="BSBF.BusOrProf" localSheetId="0">#REF!</definedName>
    <definedName name="BSBF.BusOrProf" localSheetId="9">#REF!</definedName>
    <definedName name="BSBF.BusOrProf">#REF!</definedName>
    <definedName name="BSBF.NotForBusOrProf" localSheetId="1">#REF!</definedName>
    <definedName name="BSBF.NotForBusOrProf" localSheetId="19">#REF!</definedName>
    <definedName name="BSBF.NotForBusOrProf" localSheetId="4">#REF!</definedName>
    <definedName name="BSBF.NotForBusOrProf" localSheetId="0">#REF!</definedName>
    <definedName name="BSBF.NotForBusOrProf" localSheetId="9">#REF!</definedName>
    <definedName name="BSBF.NotForBusOrProf">#REF!</definedName>
    <definedName name="BSBF.OtherCurrAssets" localSheetId="1">#REF!</definedName>
    <definedName name="BSBF.OtherCurrAssets" localSheetId="19">#REF!</definedName>
    <definedName name="BSBF.OtherCurrAssets" localSheetId="4">#REF!</definedName>
    <definedName name="BSBF.OtherCurrAssets" localSheetId="0">#REF!</definedName>
    <definedName name="BSBF.OtherCurrAssets" localSheetId="9">#REF!</definedName>
    <definedName name="BSBF.OtherCurrAssets">#REF!</definedName>
    <definedName name="BSBF.ShareHolderUs2_22" localSheetId="1">#REF!</definedName>
    <definedName name="BSBF.ShareHolderUs2_22" localSheetId="19">#REF!</definedName>
    <definedName name="BSBF.ShareHolderUs2_22" localSheetId="4">#REF!</definedName>
    <definedName name="BSBF.ShareHolderUs2_22" localSheetId="0">#REF!</definedName>
    <definedName name="BSBF.ShareHolderUs2_22" localSheetId="9">#REF!</definedName>
    <definedName name="BSBF.ShareHolderUs2_22">#REF!</definedName>
    <definedName name="BSBF.TotCurrAssets" localSheetId="1">#REF!</definedName>
    <definedName name="BSBF.TotCurrAssets" localSheetId="19">#REF!</definedName>
    <definedName name="BSBF.TotCurrAssets" localSheetId="4">#REF!</definedName>
    <definedName name="BSBF.TotCurrAssets" localSheetId="0">#REF!</definedName>
    <definedName name="BSBF.TotCurrAssets" localSheetId="9">#REF!</definedName>
    <definedName name="BSBF.TotCurrAssets">#REF!</definedName>
    <definedName name="build10.AdditionsLessThan180Days2" localSheetId="1">'[6]bp'!#REF!</definedName>
    <definedName name="build10.AdditionsLessThan180Days2" localSheetId="4">'[6]bp'!#REF!</definedName>
    <definedName name="build10.AdditionsLessThan180Days2" localSheetId="0">'[6]bp'!#REF!</definedName>
    <definedName name="build10.AdditionsLessThan180Days2" localSheetId="9">'[6]bp'!#REF!</definedName>
    <definedName name="build10.AdditionsLessThan180Days2" localSheetId="12">'[6]bp'!#REF!</definedName>
    <definedName name="build10.AdditionsLessThan180Days2">'[6]bp'!#REF!</definedName>
    <definedName name="build10.RealizationPeriodLessThan180days2" localSheetId="1">'[6]bp'!#REF!</definedName>
    <definedName name="build10.RealizationPeriodLessThan180days2" localSheetId="4">'[6]bp'!#REF!</definedName>
    <definedName name="build10.RealizationPeriodLessThan180days2" localSheetId="0">'[6]bp'!#REF!</definedName>
    <definedName name="build10.RealizationPeriodLessThan180days2" localSheetId="9">'[6]bp'!#REF!</definedName>
    <definedName name="build10.RealizationPeriodLessThan180days2" localSheetId="12">'[6]bp'!#REF!</definedName>
    <definedName name="build10.RealizationPeriodLessThan180days2">'[6]bp'!#REF!</definedName>
    <definedName name="build100.AdditionsLessThan180Days3" localSheetId="1">'[6]bp'!#REF!</definedName>
    <definedName name="build100.AdditionsLessThan180Days3" localSheetId="0">'[6]bp'!#REF!</definedName>
    <definedName name="build100.AdditionsLessThan180Days3" localSheetId="9">'[6]bp'!#REF!</definedName>
    <definedName name="build100.AdditionsLessThan180Days3" localSheetId="12">'[6]bp'!#REF!</definedName>
    <definedName name="build100.AdditionsLessThan180Days3">'[6]bp'!#REF!</definedName>
    <definedName name="build100.RealizationPeriodLessThan180days3" localSheetId="1">'[6]bp'!#REF!</definedName>
    <definedName name="build100.RealizationPeriodLessThan180days3" localSheetId="0">'[6]bp'!#REF!</definedName>
    <definedName name="build100.RealizationPeriodLessThan180days3" localSheetId="9">'[6]bp'!#REF!</definedName>
    <definedName name="build100.RealizationPeriodLessThan180days3" localSheetId="12">'[6]bp'!#REF!</definedName>
    <definedName name="build100.RealizationPeriodLessThan180days3">'[6]bp'!#REF!</definedName>
    <definedName name="build5.AdditionsLessThan180Days1" localSheetId="9">'[6]bp'!#REF!</definedName>
    <definedName name="build5.AdditionsLessThan180Days1">'[6]bp'!#REF!</definedName>
    <definedName name="build5.RealizationPeriodLessThan180days1" localSheetId="9">'[6]bp'!#REF!</definedName>
    <definedName name="build5.RealizationPeriodLessThan180days1">'[6]bp'!#REF!</definedName>
    <definedName name="busipofincl.BFlossPrevYrUndSameHeadSetoff2" localSheetId="1">'[1]CYLA BFLA'!$E$21</definedName>
    <definedName name="busipofincl.BFlossPrevYrUndSameHeadSetoff2" localSheetId="4">'[2]CYLA BFLA'!$E$21</definedName>
    <definedName name="busipofincl.BFlossPrevYrUndSameHeadSetoff2" localSheetId="0">'[3]CYLA BFLA'!$E$21</definedName>
    <definedName name="busipofincl.BFlossPrevYrUndSameHeadSetoff2" localSheetId="12">'[4]CYLA BFLA'!$E$21</definedName>
    <definedName name="busipofincl.BFlossPrevYrUndSameHeadSetoff2">'[5]CYLA BFLA'!$E$21</definedName>
    <definedName name="busipofincl.BFUnabsorbedDeprSetoff2" localSheetId="1">'[1]CYLA BFLA'!$F$21</definedName>
    <definedName name="busipofincl.BFUnabsorbedDeprSetoff2" localSheetId="4">'[2]CYLA BFLA'!$F$21</definedName>
    <definedName name="busipofincl.BFUnabsorbedDeprSetoff2" localSheetId="0">'[3]CYLA BFLA'!$F$21</definedName>
    <definedName name="busipofincl.BFUnabsorbedDeprSetoff2" localSheetId="12">'[4]CYLA BFLA'!$F$21</definedName>
    <definedName name="busipofincl.BFUnabsorbedDeprSetoff2">'[5]CYLA BFLA'!$F$21</definedName>
    <definedName name="busipofinclspec.IncOfCurYrUndHeadFromCYLA2a" localSheetId="1">'[1]CYLA BFLA'!$D$22</definedName>
    <definedName name="busipofinclspec.IncOfCurYrUndHeadFromCYLA2a" localSheetId="4">'[2]CYLA BFLA'!$D$22</definedName>
    <definedName name="busipofinclspec.IncOfCurYrUndHeadFromCYLA2a" localSheetId="0">'[3]CYLA BFLA'!$D$22</definedName>
    <definedName name="busipofinclspec.IncOfCurYrUndHeadFromCYLA2a" localSheetId="12">'[4]CYLA BFLA'!$D$22</definedName>
    <definedName name="busipofinclspec.IncOfCurYrUndHeadFromCYLA2a">'[5]CYLA BFLA'!$D$22</definedName>
    <definedName name="busipofinclspecified.IncOfCurYrUndHeadFromCYLA2b" localSheetId="1">'[1]CYLA BFLA'!$D$23</definedName>
    <definedName name="busipofinclspecified.IncOfCurYrUndHeadFromCYLA2b" localSheetId="4">'[2]CYLA BFLA'!$D$23</definedName>
    <definedName name="busipofinclspecified.IncOfCurYrUndHeadFromCYLA2b" localSheetId="0">'[3]CYLA BFLA'!$D$23</definedName>
    <definedName name="busipofinclspecified.IncOfCurYrUndHeadFromCYLA2b" localSheetId="12">'[4]CYLA BFLA'!$D$23</definedName>
    <definedName name="busipofinclspecified.IncOfCurYrUndHeadFromCYLA2b">'[5]CYLA BFLA'!$D$23</definedName>
    <definedName name="busprof.IncOfCurYrAfterSetOff" localSheetId="1">'[1]CYLA BFLA'!$H$7</definedName>
    <definedName name="busprof.IncOfCurYrAfterSetOff" localSheetId="4">'[2]CYLA BFLA'!$H$7</definedName>
    <definedName name="busprof.IncOfCurYrAfterSetOff" localSheetId="0">'[3]CYLA BFLA'!$H$7</definedName>
    <definedName name="busprof.IncOfCurYrAfterSetOff" localSheetId="12">'[4]CYLA BFLA'!$H$7</definedName>
    <definedName name="busprof.IncOfCurYrAfterSetOff">'[5]CYLA BFLA'!$H$7</definedName>
    <definedName name="busprofspec.IncOfCurYrAfterSetOff0a" localSheetId="1">'[1]CYLA BFLA'!$H$8</definedName>
    <definedName name="busprofspec.IncOfCurYrAfterSetOff0a" localSheetId="4">'[2]CYLA BFLA'!$H$8</definedName>
    <definedName name="busprofspec.IncOfCurYrAfterSetOff0a" localSheetId="0">'[3]CYLA BFLA'!$H$8</definedName>
    <definedName name="busprofspec.IncOfCurYrAfterSetOff0a" localSheetId="12">'[4]CYLA BFLA'!$H$8</definedName>
    <definedName name="busprofspec.IncOfCurYrAfterSetOff0a">'[5]CYLA BFLA'!$H$8</definedName>
    <definedName name="busprofspec.IncOfCurYrUnderThatHead0a" localSheetId="1">'[1]CYLA BFLA'!$D$8</definedName>
    <definedName name="busprofspec.IncOfCurYrUnderThatHead0a" localSheetId="4">'[2]CYLA BFLA'!$D$8</definedName>
    <definedName name="busprofspec.IncOfCurYrUnderThatHead0a" localSheetId="0">'[3]CYLA BFLA'!$D$8</definedName>
    <definedName name="busprofspec.IncOfCurYrUnderThatHead0a" localSheetId="12">'[4]CYLA BFLA'!$D$8</definedName>
    <definedName name="busprofspec.IncOfCurYrUnderThatHead0a">'[5]CYLA BFLA'!$D$8</definedName>
    <definedName name="busprofspecified.IncOfCurYrAfterSetOff0b" localSheetId="1">'[1]CYLA BFLA'!$H$9</definedName>
    <definedName name="busprofspecified.IncOfCurYrAfterSetOff0b" localSheetId="4">'[2]CYLA BFLA'!$H$9</definedName>
    <definedName name="busprofspecified.IncOfCurYrAfterSetOff0b" localSheetId="0">'[3]CYLA BFLA'!$H$9</definedName>
    <definedName name="busprofspecified.IncOfCurYrAfterSetOff0b" localSheetId="12">'[4]CYLA BFLA'!$H$9</definedName>
    <definedName name="busprofspecified.IncOfCurYrAfterSetOff0b">'[5]CYLA BFLA'!$H$9</definedName>
    <definedName name="busprofspecified.IncOfCurYrUnderThatHead0b" localSheetId="1">'[1]CYLA BFLA'!$D$9</definedName>
    <definedName name="busprofspecified.IncOfCurYrUnderThatHead0b" localSheetId="4">'[2]CYLA BFLA'!$D$9</definedName>
    <definedName name="busprofspecified.IncOfCurYrUnderThatHead0b" localSheetId="0">'[3]CYLA BFLA'!$D$9</definedName>
    <definedName name="busprofspecified.IncOfCurYrUnderThatHead0b" localSheetId="12">'[4]CYLA BFLA'!$D$9</definedName>
    <definedName name="busprofspecified.IncOfCurYrUnderThatHead0b">'[5]CYLA BFLA'!$D$9</definedName>
    <definedName name="C_Eligible" localSheetId="1">'[1]80G'!$L$1</definedName>
    <definedName name="C_Eligible" localSheetId="4">'[2]80G'!$L$1</definedName>
    <definedName name="C_Eligible" localSheetId="0">'[3]80G'!$L$1</definedName>
    <definedName name="C_Eligible" localSheetId="12">'[4]80G'!$L$1</definedName>
    <definedName name="C_Eligible">'[5]80G'!$L$1</definedName>
    <definedName name="Calc_ED" localSheetId="1">'[1]Calculator'!$D$25</definedName>
    <definedName name="Calc_ED" localSheetId="4">'[2]Calculator'!$D$25</definedName>
    <definedName name="Calc_ED" localSheetId="0">'[3]Calculator'!$D$25</definedName>
    <definedName name="Calc_ED" localSheetId="12">'[4]Calculator'!$D$25</definedName>
    <definedName name="Calc_ED">'[5]Calculator'!$D$25</definedName>
    <definedName name="calc_G" localSheetId="1">'[1]Calculator'!$Q$8</definedName>
    <definedName name="calc_G" localSheetId="4">'[2]Calculator'!$Q$8</definedName>
    <definedName name="calc_G" localSheetId="0">'[3]Calculator'!$Q$8</definedName>
    <definedName name="calc_G" localSheetId="12">'[4]Calculator'!$Q$8</definedName>
    <definedName name="calc_G">'[5]Calculator'!$Q$8</definedName>
    <definedName name="calc_GF" localSheetId="1">'[1]Calculator'!$Q$14</definedName>
    <definedName name="calc_GF" localSheetId="4">'[2]Calculator'!$Q$14</definedName>
    <definedName name="calc_GF" localSheetId="0">'[3]Calculator'!$Q$14</definedName>
    <definedName name="calc_GF" localSheetId="12">'[4]Calculator'!$Q$14</definedName>
    <definedName name="calc_GF">'[5]Calculator'!$Q$14</definedName>
    <definedName name="Calc_NetSur" localSheetId="1">'[1]Calculator'!$D$24</definedName>
    <definedName name="Calc_NetSur" localSheetId="4">'[2]Calculator'!$D$24</definedName>
    <definedName name="Calc_NetSur" localSheetId="0">'[3]Calculator'!$D$24</definedName>
    <definedName name="Calc_NetSur" localSheetId="12">'[4]Calculator'!$D$24</definedName>
    <definedName name="Calc_NetSur">'[5]Calculator'!$D$24</definedName>
    <definedName name="Calc_SplRate" localSheetId="1">'[1]Calculator'!$D$20</definedName>
    <definedName name="Calc_SplRate" localSheetId="4">'[2]Calculator'!$D$20</definedName>
    <definedName name="Calc_SplRate" localSheetId="0">'[3]Calculator'!$D$20</definedName>
    <definedName name="Calc_SplRate" localSheetId="12">'[4]Calculator'!$D$20</definedName>
    <definedName name="Calc_SplRate">'[5]Calculator'!$D$20</definedName>
    <definedName name="CalculateTR91.ReleifSec91" localSheetId="1">'[1]CalculateTR'!$J$24:$J$30</definedName>
    <definedName name="CalculateTR91.ReleifSec91" localSheetId="4">'[2]CalculateTR'!$J$24:$J$30</definedName>
    <definedName name="CalculateTR91.ReleifSec91" localSheetId="0">'[3]CalculateTR'!$J$24:$J$30</definedName>
    <definedName name="CalculateTR91.ReleifSec91" localSheetId="12">'[4]CalculateTR'!$J$24:$J$30</definedName>
    <definedName name="CalculateTR91.ReleifSec91">'[5]CalculateTR'!$J$24:$J$30</definedName>
    <definedName name="CD_EligibleAmount" localSheetId="1">'[1]80G'!$O$1</definedName>
    <definedName name="CD_EligibleAmount" localSheetId="4">'[2]80G'!$O$1</definedName>
    <definedName name="CD_EligibleAmount" localSheetId="0">'[3]80G'!$O$1</definedName>
    <definedName name="CD_EligibleAmount" localSheetId="12">'[4]80G'!$O$1</definedName>
    <definedName name="CD_EligibleAmount">'[5]80G'!$O$1</definedName>
    <definedName name="CDE_EligibleAmount" localSheetId="1">'[1]80G'!$P$1</definedName>
    <definedName name="CDE_EligibleAmount" localSheetId="4">'[2]80G'!$P$1</definedName>
    <definedName name="CDE_EligibleAmount" localSheetId="0">'[3]80G'!$P$1</definedName>
    <definedName name="CDE_EligibleAmount" localSheetId="12">'[4]80G'!$P$1</definedName>
    <definedName name="CDE_EligibleAmount">'[5]80G'!$P$1</definedName>
    <definedName name="cg.AmtDeemedCGSec54" localSheetId="1">'[1]CG_OS'!$J$67</definedName>
    <definedName name="cg.AmtDeemedCGSec54" localSheetId="4">'[2]CG_OS'!$J$67</definedName>
    <definedName name="cg.AmtDeemedCGSec54" localSheetId="0">'[3]CG_OS'!$J$67</definedName>
    <definedName name="cg.AmtDeemedCGSec54" localSheetId="12">'[4]CG_OS'!$J$67</definedName>
    <definedName name="cg.AmtDeemedCGSec54">'[5]CG_OS'!$J$67</definedName>
    <definedName name="cg.TotalLTCG" localSheetId="1">'[1]CG_OS'!$J$68</definedName>
    <definedName name="cg.TotalLTCG" localSheetId="4">'[2]CG_OS'!$J$68</definedName>
    <definedName name="cg.TotalLTCG" localSheetId="0">'[3]CG_OS'!$J$68</definedName>
    <definedName name="cg.TotalLTCG" localSheetId="12">'[4]CG_OS'!$J$68</definedName>
    <definedName name="cg.TotalLTCG">'[5]CG_OS'!$J$68</definedName>
    <definedName name="cg.TotalLTCGNP" localSheetId="1">'[1]CG_OS'!$J$69</definedName>
    <definedName name="cg.TotalLTCGNP" localSheetId="4">'[2]CG_OS'!$J$69</definedName>
    <definedName name="cg.TotalLTCGNP" localSheetId="0">'[3]CG_OS'!$J$69</definedName>
    <definedName name="cg.TotalLTCGNP" localSheetId="12">'[4]CG_OS'!$J$69</definedName>
    <definedName name="cg.TotalLTCGNP">'[5]CG_OS'!$J$69</definedName>
    <definedName name="cg.TotalLTCGP" localSheetId="1">'[1]CG_OS'!$J$70</definedName>
    <definedName name="cg.TotalLTCGP" localSheetId="4">'[2]CG_OS'!$J$70</definedName>
    <definedName name="cg.TotalLTCGP" localSheetId="0">'[3]CG_OS'!$J$70</definedName>
    <definedName name="cg.TotalLTCGP" localSheetId="12">'[4]CG_OS'!$J$70</definedName>
    <definedName name="cg.TotalLTCGP">'[5]CG_OS'!$J$70</definedName>
    <definedName name="cglng.BalanceCG1" localSheetId="1">'[1]CG_OS'!$H$53</definedName>
    <definedName name="cglng.BalanceCG1" localSheetId="4">'[2]CG_OS'!$H$53</definedName>
    <definedName name="cglng.BalanceCG1" localSheetId="0">'[3]CG_OS'!$H$53</definedName>
    <definedName name="cglng.BalanceCG1" localSheetId="12">'[4]CG_OS'!$H$53</definedName>
    <definedName name="cglng.BalanceCG1">'[5]CG_OS'!$H$53</definedName>
    <definedName name="cglng.BalLTCGNo1121" localSheetId="1">'[1]CG_OS'!$J$55</definedName>
    <definedName name="cglng.BalLTCGNo1121" localSheetId="4">'[2]CG_OS'!$J$55</definedName>
    <definedName name="cglng.BalLTCGNo1121" localSheetId="0">'[3]CG_OS'!$J$55</definedName>
    <definedName name="cglng.BalLTCGNo1121" localSheetId="12">'[4]CG_OS'!$J$55</definedName>
    <definedName name="cglng.BalLTCGNo1121">'[5]CG_OS'!$J$55</definedName>
    <definedName name="cglng.CGSlumpSale2" localSheetId="1">'[1]CG_OS'!$H$42</definedName>
    <definedName name="cglng.CGSlumpSale2" localSheetId="4">'[2]CG_OS'!$H$42</definedName>
    <definedName name="cglng.CGSlumpSale2" localSheetId="0">'[3]CG_OS'!$H$42</definedName>
    <definedName name="cglng.CGSlumpSale2" localSheetId="12">'[4]CG_OS'!$H$42</definedName>
    <definedName name="cglng.CGSlumpSale2">'[5]CG_OS'!$H$42</definedName>
    <definedName name="cglng.DednUs54s2" localSheetId="1">'[1]CG_OS'!$H$43</definedName>
    <definedName name="cglng.DednUs54s2" localSheetId="4">'[2]CG_OS'!$H$43</definedName>
    <definedName name="cglng.DednUs54s2" localSheetId="0">'[3]CG_OS'!$H$43</definedName>
    <definedName name="cglng.DednUs54s2" localSheetId="12">'[4]CG_OS'!$H$43</definedName>
    <definedName name="cglng.DednUs54s2">'[5]CG_OS'!$H$43</definedName>
    <definedName name="cglng.ExemptionOrDednUs54s1" localSheetId="1">'[1]CG_OS'!$H$54</definedName>
    <definedName name="cglng.ExemptionOrDednUs54s1" localSheetId="4">'[2]CG_OS'!$H$54</definedName>
    <definedName name="cglng.ExemptionOrDednUs54s1" localSheetId="0">'[3]CG_OS'!$H$54</definedName>
    <definedName name="cglng.ExemptionOrDednUs54s1" localSheetId="12">'[4]CG_OS'!$H$54</definedName>
    <definedName name="cglng.ExemptionOrDednUs54s1">'[5]CG_OS'!$H$54</definedName>
    <definedName name="cglng.FullConsideration01" localSheetId="1">'[1]CG_OS'!$H$47</definedName>
    <definedName name="cglng.FullConsideration01" localSheetId="4">'[2]CG_OS'!$H$47</definedName>
    <definedName name="cglng.FullConsideration01" localSheetId="0">'[3]CG_OS'!$H$47</definedName>
    <definedName name="cglng.FullConsideration01" localSheetId="12">'[4]CG_OS'!$H$47</definedName>
    <definedName name="cglng.FullConsideration01">'[5]CG_OS'!$H$47</definedName>
    <definedName name="cglng.FullConsideration3" localSheetId="1">#REF!</definedName>
    <definedName name="cglng.FullConsideration3" localSheetId="19">#REF!</definedName>
    <definedName name="cglng.FullConsideration3" localSheetId="4">#REF!</definedName>
    <definedName name="cglng.FullConsideration3" localSheetId="0">#REF!</definedName>
    <definedName name="cglng.FullConsideration3" localSheetId="9">#REF!</definedName>
    <definedName name="cglng.FullConsideration3" localSheetId="12">#REF!</definedName>
    <definedName name="cglng.FullConsideration3">#REF!</definedName>
    <definedName name="cglng.NetCGSlumpSale2" localSheetId="1">'[1]CG_OS'!$J$44</definedName>
    <definedName name="cglng.NetCGSlumpSale2" localSheetId="4">'[2]CG_OS'!$J$44</definedName>
    <definedName name="cglng.NetCGSlumpSale2" localSheetId="0">'[3]CG_OS'!$J$44</definedName>
    <definedName name="cglng.NetCGSlumpSale2" localSheetId="12">'[4]CG_OS'!$J$44</definedName>
    <definedName name="cglng.NetCGSlumpSale2">'[5]CG_OS'!$J$44</definedName>
    <definedName name="cglng.NetWorthOfUTDivn2" localSheetId="1">#REF!</definedName>
    <definedName name="cglng.NetWorthOfUTDivn2" localSheetId="19">#REF!</definedName>
    <definedName name="cglng.NetWorthOfUTDivn2" localSheetId="4">#REF!</definedName>
    <definedName name="cglng.NetWorthOfUTDivn2" localSheetId="0">#REF!</definedName>
    <definedName name="cglng.NetWorthOfUTDivn2" localSheetId="9">#REF!</definedName>
    <definedName name="cglng.NetWorthOfUTDivn2" localSheetId="12">#REF!</definedName>
    <definedName name="cglng.NetWorthOfUTDivn2">#REF!</definedName>
    <definedName name="cglng.NRIAssetSec482" localSheetId="1">'[1]CG_OS'!$J$45</definedName>
    <definedName name="cglng.NRIAssetSec482" localSheetId="4">'[2]CG_OS'!$J$45</definedName>
    <definedName name="cglng.NRIAssetSec482" localSheetId="0">'[3]CG_OS'!$J$45</definedName>
    <definedName name="cglng.NRIAssetSec482" localSheetId="12">'[4]CG_OS'!$J$45</definedName>
    <definedName name="cglng.NRIAssetSec482">'[5]CG_OS'!$J$45</definedName>
    <definedName name="cglng.TotalDedn1" localSheetId="1">'[1]CG_OS'!$H$52</definedName>
    <definedName name="cglng.TotalDedn1" localSheetId="4">'[2]CG_OS'!$H$52</definedName>
    <definedName name="cglng.TotalDedn1" localSheetId="0">'[3]CG_OS'!$H$52</definedName>
    <definedName name="cglng.TotalDedn1" localSheetId="12">'[4]CG_OS'!$H$52</definedName>
    <definedName name="cglng.TotalDedn1">'[5]CG_OS'!$H$52</definedName>
    <definedName name="cgoth.BalanceCG2" localSheetId="1">'[1]CG_OS'!$H$63</definedName>
    <definedName name="cgoth.BalanceCG2" localSheetId="4">'[2]CG_OS'!$H$63</definedName>
    <definedName name="cgoth.BalanceCG2" localSheetId="0">'[3]CG_OS'!$H$63</definedName>
    <definedName name="cgoth.BalanceCG2" localSheetId="12">'[4]CG_OS'!$H$63</definedName>
    <definedName name="cgoth.BalanceCG2">'[5]CG_OS'!$H$63</definedName>
    <definedName name="cgoth.BalLTCGNo1122" localSheetId="1">'[1]CG_OS'!$J$65</definedName>
    <definedName name="cgoth.BalLTCGNo1122" localSheetId="4">'[2]CG_OS'!$J$65</definedName>
    <definedName name="cgoth.BalLTCGNo1122" localSheetId="0">'[3]CG_OS'!$J$65</definedName>
    <definedName name="cgoth.BalLTCGNo1122" localSheetId="12">'[4]CG_OS'!$J$65</definedName>
    <definedName name="cgoth.BalLTCGNo1122">'[5]CG_OS'!$J$65</definedName>
    <definedName name="cgoth.ExemptionOrDednUs54s2" localSheetId="1">'[1]CG_OS'!$H$64</definedName>
    <definedName name="cgoth.ExemptionOrDednUs54s2" localSheetId="4">'[2]CG_OS'!$H$64</definedName>
    <definedName name="cgoth.ExemptionOrDednUs54s2" localSheetId="0">'[3]CG_OS'!$H$64</definedName>
    <definedName name="cgoth.ExemptionOrDednUs54s2" localSheetId="12">'[4]CG_OS'!$H$64</definedName>
    <definedName name="cgoth.ExemptionOrDednUs54s2">'[5]CG_OS'!$H$64</definedName>
    <definedName name="cgoth.FullConsideration02" localSheetId="1">'[1]CG_OS'!$H$57</definedName>
    <definedName name="cgoth.FullConsideration02" localSheetId="4">'[2]CG_OS'!$H$57</definedName>
    <definedName name="cgoth.FullConsideration02" localSheetId="0">'[3]CG_OS'!$H$57</definedName>
    <definedName name="cgoth.FullConsideration02" localSheetId="12">'[4]CG_OS'!$H$57</definedName>
    <definedName name="cgoth.FullConsideration02">'[5]CG_OS'!$H$57</definedName>
    <definedName name="cgoth.TotalDedn2" localSheetId="1">'[1]CG_OS'!$H$62</definedName>
    <definedName name="cgoth.TotalDedn2" localSheetId="4">'[2]CG_OS'!$H$62</definedName>
    <definedName name="cgoth.TotalDedn2" localSheetId="0">'[3]CG_OS'!$H$62</definedName>
    <definedName name="cgoth.TotalDedn2" localSheetId="12">'[4]CG_OS'!$H$62</definedName>
    <definedName name="cgoth.TotalDedn2">'[5]CG_OS'!$H$62</definedName>
    <definedName name="cgshrt.CGSlumpSale1" localSheetId="1">'[1]CG_OS'!$H$6</definedName>
    <definedName name="cgshrt.CGSlumpSale1" localSheetId="4">'[2]CG_OS'!$H$6</definedName>
    <definedName name="cgshrt.CGSlumpSale1" localSheetId="0">'[3]CG_OS'!$H$6</definedName>
    <definedName name="cgshrt.CGSlumpSale1" localSheetId="12">'[4]CG_OS'!$H$6</definedName>
    <definedName name="cgshrt.CGSlumpSale1">'[5]CG_OS'!$H$6</definedName>
    <definedName name="cgshrt.DednUs54s1" localSheetId="1">'[1]CG_OS'!$H$7</definedName>
    <definedName name="cgshrt.DednUs54s1" localSheetId="4">'[2]CG_OS'!$H$7</definedName>
    <definedName name="cgshrt.DednUs54s1" localSheetId="0">'[3]CG_OS'!$H$7</definedName>
    <definedName name="cgshrt.DednUs54s1" localSheetId="12">'[4]CG_OS'!$H$7</definedName>
    <definedName name="cgshrt.DednUs54s1">'[5]CG_OS'!$H$7</definedName>
    <definedName name="cgshrt.FullConsideration2" localSheetId="1">'[1]CG_OS'!$H$23</definedName>
    <definedName name="cgshrt.FullConsideration2" localSheetId="4">'[2]CG_OS'!$H$23</definedName>
    <definedName name="cgshrt.FullConsideration2" localSheetId="0">'[3]CG_OS'!$H$23</definedName>
    <definedName name="cgshrt.FullConsideration2" localSheetId="12">'[4]CG_OS'!$H$23</definedName>
    <definedName name="cgshrt.FullConsideration2">'[5]CG_OS'!$H$23</definedName>
    <definedName name="cgshrt.NRI111AApplicable" localSheetId="1">'[1]CG_OS'!$J$10</definedName>
    <definedName name="cgshrt.NRI111AApplicable" localSheetId="4">'[2]CG_OS'!$J$10</definedName>
    <definedName name="cgshrt.NRI111AApplicable" localSheetId="0">'[3]CG_OS'!$J$10</definedName>
    <definedName name="cgshrt.NRI111AApplicable" localSheetId="12">'[4]CG_OS'!$J$10</definedName>
    <definedName name="cgshrt.NRI111AApplicable">'[5]CG_OS'!$J$10</definedName>
    <definedName name="cgshrt.STCGNotSec111A" localSheetId="1">'[1]CG_OS'!$J$37</definedName>
    <definedName name="cgshrt.STCGNotSec111A" localSheetId="4">'[2]CG_OS'!$J$37</definedName>
    <definedName name="cgshrt.STCGNotSec111A" localSheetId="0">'[3]CG_OS'!$J$37</definedName>
    <definedName name="cgshrt.STCGNotSec111A" localSheetId="12">'[4]CG_OS'!$J$37</definedName>
    <definedName name="cgshrt.STCGNotSec111A">'[5]CG_OS'!$J$37</definedName>
    <definedName name="cgshrt.STCGSec111A" localSheetId="1">'[1]CG_OS'!$J$36</definedName>
    <definedName name="cgshrt.STCGSec111A" localSheetId="4">'[2]CG_OS'!$J$36</definedName>
    <definedName name="cgshrt.STCGSec111A" localSheetId="0">'[3]CG_OS'!$J$36</definedName>
    <definedName name="cgshrt.STCGSec111A" localSheetId="12">'[4]CG_OS'!$J$36</definedName>
    <definedName name="cgshrt.STCGSec111A">'[5]CG_OS'!$J$36</definedName>
    <definedName name="cgshrt.TotalDedn" localSheetId="1">'[1]CG_OS'!$H$28</definedName>
    <definedName name="cgshrt.TotalDedn" localSheetId="4">'[2]CG_OS'!$H$28</definedName>
    <definedName name="cgshrt.TotalDedn" localSheetId="0">'[3]CG_OS'!$H$28</definedName>
    <definedName name="cgshrt.TotalDedn" localSheetId="12">'[4]CG_OS'!$H$28</definedName>
    <definedName name="cgshrt.TotalDedn">'[5]CG_OS'!$H$28</definedName>
    <definedName name="cgshrt.TotalSTCG" localSheetId="1">'[1]CG_OS'!$J$35</definedName>
    <definedName name="cgshrt.TotalSTCG" localSheetId="4">'[2]CG_OS'!$J$35</definedName>
    <definedName name="cgshrt.TotalSTCG" localSheetId="0">'[3]CG_OS'!$J$35</definedName>
    <definedName name="cgshrt.TotalSTCG" localSheetId="12">'[4]CG_OS'!$J$35</definedName>
    <definedName name="cgshrt.TotalSTCG">'[5]CG_OS'!$J$35</definedName>
    <definedName name="Clac_MR" localSheetId="1">'[1]Calculator'!$D$23</definedName>
    <definedName name="Clac_MR" localSheetId="4">'[2]Calculator'!$D$23</definedName>
    <definedName name="Clac_MR" localSheetId="0">'[3]Calculator'!$D$23</definedName>
    <definedName name="Clac_MR" localSheetId="12">'[4]Calculator'!$D$23</definedName>
    <definedName name="Clac_MR">'[5]Calculator'!$D$23</definedName>
    <definedName name="cmb_A_GEN1.AsseseeRepFlg" localSheetId="1">'[1]GENERAL'!$DH$74:$DH$76</definedName>
    <definedName name="cmb_A_GEN1.AsseseeRepFlg" localSheetId="4">'[2]GENERAL'!$DH$74:$DH$76</definedName>
    <definedName name="cmb_A_GEN1.AsseseeRepFlg" localSheetId="0">'[3]GENERAL'!$DH$74:$DH$76</definedName>
    <definedName name="cmb_A_GEN1.AsseseeRepFlg" localSheetId="12">'[4]GENERAL'!$DH$74:$DH$76</definedName>
    <definedName name="cmb_A_GEN1.AsseseeRepFlg">'[5]GENERAL'!$DH$74:$DH$76</definedName>
    <definedName name="cmb_A_GEN1.IncomeTaxSec" localSheetId="1">'[1]GENERAL'!$AJ$74:$AJ$83</definedName>
    <definedName name="cmb_A_GEN1.IncomeTaxSec" localSheetId="4">'[2]GENERAL'!$AJ$74:$AJ$83</definedName>
    <definedName name="cmb_A_GEN1.IncomeTaxSec" localSheetId="0">'[3]GENERAL'!$AJ$74:$AJ$83</definedName>
    <definedName name="cmb_A_GEN1.IncomeTaxSec" localSheetId="12">'[4]GENERAL'!$AJ$74:$AJ$83</definedName>
    <definedName name="cmb_A_GEN1.IncomeTaxSec">'[5]GENERAL'!$AJ$74:$AJ$83</definedName>
    <definedName name="cmb_A_GEN1.NRI_PE" localSheetId="1">'[1]GENERAL'!$DA$74:$DA$76</definedName>
    <definedName name="cmb_A_GEN1.NRI_PE" localSheetId="4">'[2]GENERAL'!$DA$74:$DA$76</definedName>
    <definedName name="cmb_A_GEN1.NRI_PE" localSheetId="0">'[3]GENERAL'!$DA$74:$DA$76</definedName>
    <definedName name="cmb_A_GEN1.NRI_PE" localSheetId="12">'[4]GENERAL'!$DA$74:$DA$76</definedName>
    <definedName name="cmb_A_GEN1.NRI_PE">'[5]GENERAL'!$DA$74:$DA$76</definedName>
    <definedName name="cmb_A_GEN1.ResidentialStatus" localSheetId="1">'[1]GENERAL'!$EM$74:$EM$76</definedName>
    <definedName name="cmb_A_GEN1.ResidentialStatus" localSheetId="4">'[2]GENERAL'!$EM$74:$EM$76</definedName>
    <definedName name="cmb_A_GEN1.ResidentialStatus" localSheetId="0">'[3]GENERAL'!$EM$74:$EM$76</definedName>
    <definedName name="cmb_A_GEN1.ResidentialStatus" localSheetId="12">'[4]GENERAL'!$EM$74:$EM$76</definedName>
    <definedName name="cmb_A_GEN1.ResidentialStatus">'[5]GENERAL'!$EM$74:$EM$76</definedName>
    <definedName name="cmb_A_GEN1.ReturnType" localSheetId="1">'[1]GENERAL'!$EB$74:$EB$76</definedName>
    <definedName name="cmb_A_GEN1.ReturnType" localSheetId="4">'[2]GENERAL'!$EB$74:$EB$76</definedName>
    <definedName name="cmb_A_GEN1.ReturnType" localSheetId="0">'[3]GENERAL'!$EB$74:$EB$76</definedName>
    <definedName name="cmb_A_GEN1.ReturnType" localSheetId="12">'[4]GENERAL'!$EB$74:$EB$76</definedName>
    <definedName name="cmb_A_GEN1.ReturnType">'[5]GENERAL'!$EB$74:$EB$76</definedName>
    <definedName name="cmb_A_GEN1.StateCode" localSheetId="1">'[1]GENERAL'!$B$74:$B$110</definedName>
    <definedName name="cmb_A_GEN1.StateCode" localSheetId="4">'[2]GENERAL'!$B$74:$B$110</definedName>
    <definedName name="cmb_A_GEN1.StateCode" localSheetId="0">'[3]GENERAL'!$B$74:$B$110</definedName>
    <definedName name="cmb_A_GEN1.StateCode" localSheetId="12">'[4]GENERAL'!$B$74:$B$110</definedName>
    <definedName name="cmb_A_GEN1.StateCode">'[5]GENERAL'!$B$74:$B$110</definedName>
    <definedName name="cmb_A_GEN2.LiableSec44AAflg" localSheetId="1">'[1]GENERAL'!$DP$74:$DP$76</definedName>
    <definedName name="cmb_A_GEN2.LiableSec44AAflg" localSheetId="4">'[2]GENERAL'!$DP$74:$DP$76</definedName>
    <definedName name="cmb_A_GEN2.LiableSec44AAflg" localSheetId="0">'[3]GENERAL'!$DP$74:$DP$76</definedName>
    <definedName name="cmb_A_GEN2.LiableSec44AAflg" localSheetId="12">'[4]GENERAL'!$DP$74:$DP$76</definedName>
    <definedName name="cmb_A_GEN2.LiableSec44AAflg">'[5]GENERAL'!$DP$74:$DP$76</definedName>
    <definedName name="cmb_A_GEN2.LiableSec44ABflg" localSheetId="1">'[1]GENERAL'!$DS$74:$DS$76</definedName>
    <definedName name="cmb_A_GEN2.LiableSec44ABflg" localSheetId="4">'[2]GENERAL'!$DS$74:$DS$76</definedName>
    <definedName name="cmb_A_GEN2.LiableSec44ABflg" localSheetId="0">'[3]GENERAL'!$DS$74:$DS$76</definedName>
    <definedName name="cmb_A_GEN2.LiableSec44ABflg" localSheetId="12">'[4]GENERAL'!$DS$74:$DS$76</definedName>
    <definedName name="cmb_A_GEN2.LiableSec44ABflg">'[5]GENERAL'!$DS$74:$DS$76</definedName>
    <definedName name="cmb_auditsections" localSheetId="1">'[1]GENERAL'!$A$315:$A$328</definedName>
    <definedName name="cmb_auditsections" localSheetId="4">'[2]GENERAL'!$A$315:$A$328</definedName>
    <definedName name="cmb_auditsections" localSheetId="0">'[3]GENERAL'!$A$315:$A$328</definedName>
    <definedName name="cmb_auditsections" localSheetId="12">'[4]GENERAL'!$A$315:$A$328</definedName>
    <definedName name="cmb_auditsections">'[5]GENERAL'!$A$315:$A$328</definedName>
    <definedName name="cmb_DDT.RateDividPrevYrType" localSheetId="1">'[7]DDT_TDS_TCS'!$Z$3:$Z$4</definedName>
    <definedName name="cmb_DDT.RateDividPrevYrType" localSheetId="4">'[7]DDT_TDS_TCS'!$Z$3:$Z$4</definedName>
    <definedName name="cmb_DDT.RateDividPrevYrType" localSheetId="0">'[7]DDT_TDS_TCS'!$Z$3:$Z$4</definedName>
    <definedName name="cmb_DDT.RateDividPrevYrType" localSheetId="12">'[7]DDT_TDS_TCS'!$Z$3:$Z$4</definedName>
    <definedName name="cmb_DDT.RateDividPrevYrType">'[8]DDT_TDS_TCS'!$Z$3:$Z$4</definedName>
    <definedName name="cmb_FBI.EmployeesInOutIndiaFlg" localSheetId="1">'[1]FBI_FB'!$P$2:$P$3</definedName>
    <definedName name="cmb_FBI.EmployeesInOutIndiaFlg" localSheetId="4">'[2]FBI_FB'!$P$2:$P$3</definedName>
    <definedName name="cmb_FBI.EmployeesInOutIndiaFlg" localSheetId="0">'[3]FBI_FB'!$P$2:$P$3</definedName>
    <definedName name="cmb_FBI.EmployeesInOutIndiaFlg" localSheetId="12">'[4]FBI_FB'!$P$2:$P$3</definedName>
    <definedName name="cmb_FBI.EmployeesInOutIndiaFlg">'[5]FBI_FB'!$P$2:$P$3</definedName>
    <definedName name="cmb_FBI.SeparateAcntMaintainForIndiaForeignFlg" localSheetId="1">'[1]FBI_FB'!$Q$2:$Q$3</definedName>
    <definedName name="cmb_FBI.SeparateAcntMaintainForIndiaForeignFlg" localSheetId="4">'[2]FBI_FB'!$Q$2:$Q$3</definedName>
    <definedName name="cmb_FBI.SeparateAcntMaintainForIndiaForeignFlg" localSheetId="0">'[3]FBI_FB'!$Q$2:$Q$3</definedName>
    <definedName name="cmb_FBI.SeparateAcntMaintainForIndiaForeignFlg" localSheetId="12">'[4]FBI_FB'!$Q$2:$Q$3</definedName>
    <definedName name="cmb_FBI.SeparateAcntMaintainForIndiaForeignFlg">'[5]FBI_FB'!$Q$2:$Q$3</definedName>
    <definedName name="cmb_FSI.Country" localSheetId="1">'[1]FSI'!$A$400:$A$592</definedName>
    <definedName name="cmb_FSI.Country" localSheetId="4">'[2]FSI'!$A$400:$A$592</definedName>
    <definedName name="cmb_FSI.Country" localSheetId="0">'[3]FSI'!$A$400:$A$592</definedName>
    <definedName name="cmb_FSI.Country" localSheetId="12">'[4]FSI'!$A$400:$A$592</definedName>
    <definedName name="cmb_FSI.Country">'[5]FSI'!$A$400:$A$592</definedName>
    <definedName name="cmb_FTP.Country" localSheetId="1">'[1]FTP'!$B$401:$B$640</definedName>
    <definedName name="cmb_FTP.Country" localSheetId="4">'[2]FTP'!$B$401:$B$640</definedName>
    <definedName name="cmb_FTP.Country" localSheetId="0">'[3]FTP'!$B$401:$B$640</definedName>
    <definedName name="cmb_FTP.Country" localSheetId="12">'[4]FTP'!$B$401:$B$640</definedName>
    <definedName name="cmb_FTP.Country">'[5]FTP'!$B$401:$B$640</definedName>
    <definedName name="cmb_HP.ifLetOut1" localSheetId="1">'[1]HOUSE_PROPERTY'!$F$85:$F$86</definedName>
    <definedName name="cmb_HP.ifLetOut1" localSheetId="4">'[2]HOUSE_PROPERTY'!$F$85:$F$86</definedName>
    <definedName name="cmb_HP.ifLetOut1" localSheetId="0">'[3]HOUSE_PROPERTY'!$F$85:$F$86</definedName>
    <definedName name="cmb_HP.ifLetOut1" localSheetId="12">'[4]HOUSE_PROPERTY'!$F$85:$F$86</definedName>
    <definedName name="cmb_HP.ifLetOut1">'[5]HOUSE_PROPERTY'!$F$85:$F$86</definedName>
    <definedName name="cmb_HP.StateCode1" localSheetId="1">'[1]HOUSE_PROPERTY'!$D$85:$D$120</definedName>
    <definedName name="cmb_HP.StateCode1" localSheetId="4">'[2]HOUSE_PROPERTY'!$D$85:$D$120</definedName>
    <definedName name="cmb_HP.StateCode1" localSheetId="0">'[3]HOUSE_PROPERTY'!$D$85:$D$120</definedName>
    <definedName name="cmb_HP.StateCode1" localSheetId="12">'[4]HOUSE_PROPERTY'!$D$85:$D$120</definedName>
    <definedName name="cmb_HP.StateCode1">'[5]HOUSE_PROPERTY'!$D$85:$D$120</definedName>
    <definedName name="cmb_NOB.Code" localSheetId="1">'[1]NATUREOFBUSINESS'!$C$31:$C$104</definedName>
    <definedName name="cmb_NOB.Code" localSheetId="4">'[2]NATUREOFBUSINESS'!$C$31:$C$104</definedName>
    <definedName name="cmb_NOB.Code" localSheetId="0">'[3]NATUREOFBUSINESS'!$C$31:$C$104</definedName>
    <definedName name="cmb_NOB.Code" localSheetId="12">'[4]NATUREOFBUSINESS'!$C$31:$C$104</definedName>
    <definedName name="cmb_NOB.Code">'[5]NATUREOFBUSINESS'!$C$31:$C$104</definedName>
    <definedName name="cmb_OI.ChangeInAcctMethFlg" localSheetId="5">'[9]OTHER_INFORMATION'!$P$4:$P$5</definedName>
    <definedName name="cmb_OI.ChangeInAcctMethFlg" localSheetId="7">'[9]OTHER_INFORMATION'!$P$4:$P$5</definedName>
    <definedName name="cmb_OI.ChangeInAcctMethFlg" localSheetId="6">'[9]OTHER_INFORMATION'!$P$4:$P$5</definedName>
    <definedName name="cmb_OI.ChangeInAcctMethFlg" localSheetId="1">'[10]OTHER_INFORMATION'!$P$4:$P$5</definedName>
    <definedName name="cmb_OI.ChangeInAcctMethFlg" localSheetId="2">'[9]OTHER_INFORMATION'!$P$4:$P$5</definedName>
    <definedName name="cmb_OI.ChangeInAcctMethFlg" localSheetId="4">'[11]OTHER_INFORMATION'!$P$4:$P$5</definedName>
    <definedName name="cmb_OI.ChangeInAcctMethFlg" localSheetId="0">'[12]OTHER_INFORMATION'!$P$4:$P$5</definedName>
    <definedName name="cmb_OI.ChangeInAcctMethFlg" localSheetId="12">'[13]OTHER_INFORMATION'!$P$4:$P$5</definedName>
    <definedName name="cmb_OI.ChangeInAcctMethFlg" localSheetId="3">'[9]OTHER_INFORMATION'!$P$4:$P$5</definedName>
    <definedName name="cmb_OI.ChangeInAcctMethFlg">'[14]OTHER_INCOME'!$P$4:$P$5</definedName>
    <definedName name="cmb_OI.MethodOfAcct" localSheetId="5">'[9]OTHER_INFORMATION'!$O$4:$O$5</definedName>
    <definedName name="cmb_OI.MethodOfAcct" localSheetId="7">'[9]OTHER_INFORMATION'!$O$4:$O$5</definedName>
    <definedName name="cmb_OI.MethodOfAcct" localSheetId="6">'[9]OTHER_INFORMATION'!$O$4:$O$5</definedName>
    <definedName name="cmb_OI.MethodOfAcct" localSheetId="1">'[10]OTHER_INFORMATION'!$O$4:$O$5</definedName>
    <definedName name="cmb_OI.MethodOfAcct" localSheetId="2">'[9]OTHER_INFORMATION'!$O$4:$O$5</definedName>
    <definedName name="cmb_OI.MethodOfAcct" localSheetId="4">'[11]OTHER_INFORMATION'!$O$4:$O$5</definedName>
    <definedName name="cmb_OI.MethodOfAcct" localSheetId="0">'[12]OTHER_INFORMATION'!$O$4:$O$5</definedName>
    <definedName name="cmb_OI.MethodOfAcct" localSheetId="12">'[13]OTHER_INFORMATION'!$O$4:$O$5</definedName>
    <definedName name="cmb_OI.MethodOfAcct" localSheetId="3">'[9]OTHER_INFORMATION'!$O$4:$O$5</definedName>
    <definedName name="cmb_OI.MethodOfAcct">'[14]OTHER_INCOME'!$O$4:$O$5</definedName>
    <definedName name="cmb_OIMethodofValClgStk.ChngStockValMetFlg" localSheetId="5">'[9]OTHER_INFORMATION'!$S$4:$S$5</definedName>
    <definedName name="cmb_OIMethodofValClgStk.ChngStockValMetFlg" localSheetId="7">'[9]OTHER_INFORMATION'!$S$4:$S$5</definedName>
    <definedName name="cmb_OIMethodofValClgStk.ChngStockValMetFlg" localSheetId="6">'[9]OTHER_INFORMATION'!$S$4:$S$5</definedName>
    <definedName name="cmb_OIMethodofValClgStk.ChngStockValMetFlg" localSheetId="1">'[10]OTHER_INFORMATION'!$S$4:$S$5</definedName>
    <definedName name="cmb_OIMethodofValClgStk.ChngStockValMetFlg" localSheetId="2">'[9]OTHER_INFORMATION'!$S$4:$S$5</definedName>
    <definedName name="cmb_OIMethodofValClgStk.ChngStockValMetFlg" localSheetId="4">'[11]OTHER_INFORMATION'!$S$4:$S$5</definedName>
    <definedName name="cmb_OIMethodofValClgStk.ChngStockValMetFlg" localSheetId="0">'[12]OTHER_INFORMATION'!$S$4:$S$5</definedName>
    <definedName name="cmb_OIMethodofValClgStk.ChngStockValMetFlg" localSheetId="12">'[13]OTHER_INFORMATION'!$S$4:$S$5</definedName>
    <definedName name="cmb_OIMethodofValClgStk.ChngStockValMetFlg" localSheetId="3">'[9]OTHER_INFORMATION'!$S$4:$S$5</definedName>
    <definedName name="cmb_OIMethodofValClgStk.ChngStockValMetFlg">'[14]OTHER_INCOME'!$S$4:$S$5</definedName>
    <definedName name="cmb_OIMethodofValClgStk.ValFinishedGoods" localSheetId="5">'[9]OTHER_INFORMATION'!$R$4:$R$6</definedName>
    <definedName name="cmb_OIMethodofValClgStk.ValFinishedGoods" localSheetId="7">'[9]OTHER_INFORMATION'!$R$4:$R$6</definedName>
    <definedName name="cmb_OIMethodofValClgStk.ValFinishedGoods" localSheetId="6">'[9]OTHER_INFORMATION'!$R$4:$R$6</definedName>
    <definedName name="cmb_OIMethodofValClgStk.ValFinishedGoods" localSheetId="1">'[10]OTHER_INFORMATION'!$R$4:$R$6</definedName>
    <definedName name="cmb_OIMethodofValClgStk.ValFinishedGoods" localSheetId="2">'[9]OTHER_INFORMATION'!$R$4:$R$6</definedName>
    <definedName name="cmb_OIMethodofValClgStk.ValFinishedGoods" localSheetId="4">'[11]OTHER_INFORMATION'!$R$4:$R$6</definedName>
    <definedName name="cmb_OIMethodofValClgStk.ValFinishedGoods" localSheetId="0">'[12]OTHER_INFORMATION'!$R$4:$R$6</definedName>
    <definedName name="cmb_OIMethodofValClgStk.ValFinishedGoods" localSheetId="12">'[13]OTHER_INFORMATION'!$R$4:$R$6</definedName>
    <definedName name="cmb_OIMethodofValClgStk.ValFinishedGoods" localSheetId="3">'[9]OTHER_INFORMATION'!$R$4:$R$6</definedName>
    <definedName name="cmb_OIMethodofValClgStk.ValFinishedGoods">'[14]OTHER_INCOME'!$R$4:$R$6</definedName>
    <definedName name="cmb_OIMethodofValClgStk.ValRawMaterial" localSheetId="5">'[9]OTHER_INFORMATION'!$Q$4:$Q$6</definedName>
    <definedName name="cmb_OIMethodofValClgStk.ValRawMaterial" localSheetId="7">'[9]OTHER_INFORMATION'!$Q$4:$Q$6</definedName>
    <definedName name="cmb_OIMethodofValClgStk.ValRawMaterial" localSheetId="6">'[9]OTHER_INFORMATION'!$Q$4:$Q$6</definedName>
    <definedName name="cmb_OIMethodofValClgStk.ValRawMaterial" localSheetId="1">'[10]OTHER_INFORMATION'!$Q$4:$Q$6</definedName>
    <definedName name="cmb_OIMethodofValClgStk.ValRawMaterial" localSheetId="2">'[9]OTHER_INFORMATION'!$Q$4:$Q$6</definedName>
    <definedName name="cmb_OIMethodofValClgStk.ValRawMaterial" localSheetId="4">'[11]OTHER_INFORMATION'!$Q$4:$Q$6</definedName>
    <definedName name="cmb_OIMethodofValClgStk.ValRawMaterial" localSheetId="0">'[12]OTHER_INFORMATION'!$Q$4:$Q$6</definedName>
    <definedName name="cmb_OIMethodofValClgStk.ValRawMaterial" localSheetId="12">'[13]OTHER_INFORMATION'!$Q$4:$Q$6</definedName>
    <definedName name="cmb_OIMethodofValClgStk.ValRawMaterial" localSheetId="3">'[9]OTHER_INFORMATION'!$Q$4:$Q$6</definedName>
    <definedName name="cmb_OIMethodofValClgStk.ValRawMaterial">'[14]OTHER_INCOME'!$Q$4:$Q$6</definedName>
    <definedName name="cmb_PAGBU2.BusOrgType" localSheetId="1">'[1]GENERAL2'!$D$49:$D$52</definedName>
    <definedName name="cmb_PAGBU2.BusOrgType" localSheetId="4">'[2]GENERAL2'!$D$49:$D$52</definedName>
    <definedName name="cmb_PAGBU2.BusOrgType" localSheetId="0">'[3]GENERAL2'!$D$49:$D$52</definedName>
    <definedName name="cmb_PAGBU2.BusOrgType" localSheetId="12">'[4]GENERAL2'!$D$49:$D$52</definedName>
    <definedName name="cmb_PAGBU2.BusOrgType">'[5]GENERAL2'!$D$49:$D$52</definedName>
    <definedName name="cmb_PAGH2.NatOfCompFlg" localSheetId="1">'[1]GENERAL2'!$C$49:$C$52</definedName>
    <definedName name="cmb_PAGH2.NatOfCompFlg" localSheetId="4">'[2]GENERAL2'!$C$49:$C$52</definedName>
    <definedName name="cmb_PAGH2.NatOfCompFlg" localSheetId="0">'[3]GENERAL2'!$C$49:$C$52</definedName>
    <definedName name="cmb_PAGH2.NatOfCompFlg" localSheetId="12">'[4]GENERAL2'!$C$49:$C$52</definedName>
    <definedName name="cmb_PAGH2.NatOfCompFlg">'[5]GENERAL2'!$C$49:$C$52</definedName>
    <definedName name="cmb_PAGH2.StateCode" localSheetId="1">'[15]GENERAL2'!$E$48:$E$83</definedName>
    <definedName name="cmb_PAGH2.StateCode" localSheetId="4">'[15]GENERAL2'!$E$48:$E$83</definedName>
    <definedName name="cmb_PAGH2.StateCode" localSheetId="0">'[15]GENERAL2'!$E$48:$E$83</definedName>
    <definedName name="cmb_PAGH2.StateCode" localSheetId="12">'[15]GENERAL2'!$E$48:$E$83</definedName>
    <definedName name="cmb_PAGH2.StateCode">'[16]GENERAL2'!$E$48:$E$83</definedName>
    <definedName name="cmb_PAGNA2.PubSectCompUs2_36AFlg" localSheetId="1">'[1]GENERAL2'!$G$49:$G$50</definedName>
    <definedName name="cmb_PAGNA2.PubSectCompUs2_36AFlg" localSheetId="4">'[2]GENERAL2'!$G$49:$G$50</definedName>
    <definedName name="cmb_PAGNA2.PubSectCompUs2_36AFlg" localSheetId="0">'[3]GENERAL2'!$G$49:$G$50</definedName>
    <definedName name="cmb_PAGNA2.PubSectCompUs2_36AFlg" localSheetId="12">'[4]GENERAL2'!$G$49:$G$50</definedName>
    <definedName name="cmb_PAGNA2.PubSectCompUs2_36AFlg">'[5]GENERAL2'!$G$49:$G$50</definedName>
    <definedName name="cmb_PAGS2.StateCode" localSheetId="1">'[1]SUBSIDIARY DETAILS'!$C$10:$C$45</definedName>
    <definedName name="cmb_PAGS2.StateCode" localSheetId="4">'[2]SUBSIDIARY DETAILS'!$C$10:$C$45</definedName>
    <definedName name="cmb_PAGS2.StateCode" localSheetId="0">'[3]SUBSIDIARY DETAILS'!$C$10:$C$45</definedName>
    <definedName name="cmb_PAGS2.StateCode" localSheetId="12">'[4]SUBSIDIARY DETAILS'!$C$10:$C$45</definedName>
    <definedName name="cmb_PAGS2.StateCode">'[5]SUBSIDIARY DETAILS'!$C$10:$C$45</definedName>
    <definedName name="cmb_Per10080G.StateCode" localSheetId="1">'[1]80G'!$B$75:$B$110</definedName>
    <definedName name="cmb_Per10080G.StateCode" localSheetId="4">'[2]80G'!$B$75:$B$110</definedName>
    <definedName name="cmb_Per10080G.StateCode" localSheetId="0">'[3]80G'!$B$75:$B$110</definedName>
    <definedName name="cmb_Per10080G.StateCode" localSheetId="12">'[4]80G'!$B$75:$B$110</definedName>
    <definedName name="cmb_Per10080G.StateCode">'[5]80G'!$B$75:$B$110</definedName>
    <definedName name="cmb_PMInfo.StateCode" localSheetId="1">'[1]NATUREOFBUSINESS'!$I$31:$I$66</definedName>
    <definedName name="cmb_PMInfo.StateCode" localSheetId="4">'[2]NATUREOFBUSINESS'!$I$31:$I$66</definedName>
    <definedName name="cmb_PMInfo.StateCode" localSheetId="0">'[3]NATUREOFBUSINESS'!$I$31:$I$66</definedName>
    <definedName name="cmb_PMInfo.StateCode" localSheetId="12">'[4]NATUREOFBUSINESS'!$I$31:$I$66</definedName>
    <definedName name="cmb_PMInfo.StateCode">'[5]NATUREOFBUSINESS'!$I$31:$I$66</definedName>
    <definedName name="cmb_QDFinishrByProd.UnitOfMeasure" localSheetId="1">'[1]QUANTITATIVE_DETAILS'!$C$77:$C$99</definedName>
    <definedName name="cmb_QDFinishrByProd.UnitOfMeasure" localSheetId="4">'[2]QUANTITATIVE_DETAILS'!$C$77:$C$99</definedName>
    <definedName name="cmb_QDFinishrByProd.UnitOfMeasure" localSheetId="0">'[3]QUANTITATIVE_DETAILS'!$C$77:$C$99</definedName>
    <definedName name="cmb_QDFinishrByProd.UnitOfMeasure" localSheetId="12">'[4]QUANTITATIVE_DETAILS'!$C$77:$C$99</definedName>
    <definedName name="cmb_QDFinishrByProd.UnitOfMeasure">'[5]QUANTITATIVE_DETAILS'!$C$77:$C$99</definedName>
    <definedName name="cmb_QDRawMaterial.UnitOfMeasure" localSheetId="1">'[1]QUANTITATIVE_DETAILS'!$B$77:$B$99</definedName>
    <definedName name="cmb_QDRawMaterial.UnitOfMeasure" localSheetId="4">'[2]QUANTITATIVE_DETAILS'!$B$77:$B$99</definedName>
    <definedName name="cmb_QDRawMaterial.UnitOfMeasure" localSheetId="0">'[3]QUANTITATIVE_DETAILS'!$B$77:$B$99</definedName>
    <definedName name="cmb_QDRawMaterial.UnitOfMeasure" localSheetId="12">'[4]QUANTITATIVE_DETAILS'!$B$77:$B$99</definedName>
    <definedName name="cmb_QDRawMaterial.UnitOfMeasure">'[5]QUANTITATIVE_DETAILS'!$B$77:$B$99</definedName>
    <definedName name="cmb_QDTradingConcern.UnitOfMeasure" localSheetId="1">'[1]QUANTITATIVE_DETAILS'!$A$77:$A$99</definedName>
    <definedName name="cmb_QDTradingConcern.UnitOfMeasure" localSheetId="4">'[2]QUANTITATIVE_DETAILS'!$A$77:$A$99</definedName>
    <definedName name="cmb_QDTradingConcern.UnitOfMeasure" localSheetId="0">'[3]QUANTITATIVE_DETAILS'!$A$77:$A$99</definedName>
    <definedName name="cmb_QDTradingConcern.UnitOfMeasure" localSheetId="12">'[4]QUANTITATIVE_DETAILS'!$A$77:$A$99</definedName>
    <definedName name="cmb_QDTradingConcern.UnitOfMeasure">'[5]QUANTITATIVE_DETAILS'!$A$77:$A$99</definedName>
    <definedName name="cmb_SI.SecCode" localSheetId="1">'[1]SI'!$C$101:$C$121</definedName>
    <definedName name="cmb_SI.SecCode" localSheetId="4">'[2]SI'!$C$101:$C$121</definedName>
    <definedName name="cmb_SI.SecCode" localSheetId="0">'[3]SI'!$C$101:$C$121</definedName>
    <definedName name="cmb_SI.SecCode" localSheetId="12">'[4]SI'!$C$101:$C$121</definedName>
    <definedName name="cmb_SI.SecCode">'[5]SI'!$C$101:$C$121</definedName>
    <definedName name="cmb_TR.Country" localSheetId="1">'[1]TR_FA'!$A$400:$A$592</definedName>
    <definedName name="cmb_TR.Country" localSheetId="4">'[2]TR_FA'!$A$400:$A$592</definedName>
    <definedName name="cmb_TR.Country" localSheetId="0">'[3]TR_FA'!$A$400:$A$592</definedName>
    <definedName name="cmb_TR.Country" localSheetId="12">'[4]TR_FA'!$A$400:$A$592</definedName>
    <definedName name="cmb_TR.Country">'[5]TR_FA'!$A$400:$A$592</definedName>
    <definedName name="cmb_TRFA.Country">"TR_FA'!$A$412:$A$651"</definedName>
    <definedName name="cmbyn" localSheetId="1">'[1]Home'!$H$2:$H$5</definedName>
    <definedName name="cmbyn" localSheetId="4">'[2]Home'!$H$2:$H$5</definedName>
    <definedName name="cmbyn" localSheetId="0">'[3]Home'!$H$2:$H$5</definedName>
    <definedName name="cmbyn" localSheetId="12">'[4]Home'!$H$2:$H$5</definedName>
    <definedName name="cmbyn">'[5]Home'!$H$2:$H$5</definedName>
    <definedName name="Code" localSheetId="5">'[17]PART A - Balance Sheet'!$AZ$4:$AZ$76</definedName>
    <definedName name="Code" localSheetId="7">'[17]PART A - Balance Sheet'!$AZ$4:$AZ$76</definedName>
    <definedName name="Code" localSheetId="6">'[17]PART A - Balance Sheet'!$AZ$4:$AZ$76</definedName>
    <definedName name="Code" localSheetId="2">'[17]PART A - Balance Sheet'!$AZ$4:$AZ$76</definedName>
    <definedName name="Code" localSheetId="0">'[17]PART A - Balance Sheet'!$AZ$4:$AZ$76</definedName>
    <definedName name="Code" localSheetId="3">'[17]PART A - Balance Sheet'!$AZ$4:$AZ$76</definedName>
    <definedName name="Code">'[17]PART A - Balance Sheet'!$AZ$4:$AZ$76</definedName>
    <definedName name="cOMP2" localSheetId="19">#REF!</definedName>
    <definedName name="cOMP2">#REF!</definedName>
    <definedName name="COOPB" localSheetId="1">'[1]Calculator'!$M$46</definedName>
    <definedName name="COOPB" localSheetId="4">'[2]Calculator'!$M$46</definedName>
    <definedName name="COOPB" localSheetId="0">'[3]Calculator'!$M$46</definedName>
    <definedName name="COOPB" localSheetId="12">'[4]Calculator'!$M$46</definedName>
    <definedName name="COOPB">'[5]Calculator'!$M$46</definedName>
    <definedName name="COOPS" localSheetId="1">'[1]Calculator'!$M$45</definedName>
    <definedName name="COOPS" localSheetId="4">'[2]Calculator'!$M$45</definedName>
    <definedName name="COOPS" localSheetId="0">'[3]Calculator'!$M$45</definedName>
    <definedName name="COOPS" localSheetId="12">'[4]Calculator'!$M$45</definedName>
    <definedName name="COOPS">'[5]Calculator'!$M$45</definedName>
    <definedName name="country" localSheetId="1">'[1]GENERAL'!$A$117:$A$312</definedName>
    <definedName name="country" localSheetId="4">'[2]GENERAL'!$A$117:$A$312</definedName>
    <definedName name="country" localSheetId="0">'[3]GENERAL'!$A$117:$A$312</definedName>
    <definedName name="country" localSheetId="12">'[4]GENERAL'!$A$117:$A$312</definedName>
    <definedName name="country">'[5]GENERAL'!$A$117:$A$312</definedName>
    <definedName name="cyla.TotBusLoss" localSheetId="1">'[1]CYLA BFLA'!$F$4</definedName>
    <definedName name="cyla.TotBusLoss" localSheetId="4">'[2]CYLA BFLA'!$F$4</definedName>
    <definedName name="cyla.TotBusLoss" localSheetId="0">'[3]CYLA BFLA'!$F$4</definedName>
    <definedName name="cyla.TotBusLoss" localSheetId="12">'[4]CYLA BFLA'!$F$4</definedName>
    <definedName name="cyla.TotBusLoss">'[5]CYLA BFLA'!$F$4</definedName>
    <definedName name="cyla.TotHPlossCurYr" localSheetId="1">'[1]CYLA BFLA'!$E$4</definedName>
    <definedName name="cyla.TotHPlossCurYr" localSheetId="4">'[2]CYLA BFLA'!$E$4</definedName>
    <definedName name="cyla.TotHPlossCurYr" localSheetId="0">'[3]CYLA BFLA'!$E$4</definedName>
    <definedName name="cyla.TotHPlossCurYr" localSheetId="12">'[4]CYLA BFLA'!$E$4</definedName>
    <definedName name="cyla.TotHPlossCurYr">'[5]CYLA BFLA'!$E$4</definedName>
    <definedName name="cyla.TotOthSrcLossNoRaceHorse" localSheetId="1">'[1]CYLA BFLA'!$G$4</definedName>
    <definedName name="cyla.TotOthSrcLossNoRaceHorse" localSheetId="4">'[2]CYLA BFLA'!$G$4</definedName>
    <definedName name="cyla.TotOthSrcLossNoRaceHorse" localSheetId="0">'[3]CYLA BFLA'!$G$4</definedName>
    <definedName name="cyla.TotOthSrcLossNoRaceHorse" localSheetId="12">'[4]CYLA BFLA'!$G$4</definedName>
    <definedName name="cyla.TotOthSrcLossNoRaceHorse">'[5]CYLA BFLA'!$G$4</definedName>
    <definedName name="DAOB10.AdditionsGrThan180Days" localSheetId="1">#REF!</definedName>
    <definedName name="DAOB10.AdditionsGrThan180Days" localSheetId="19">#REF!</definedName>
    <definedName name="DAOB10.AdditionsGrThan180Days" localSheetId="4">#REF!</definedName>
    <definedName name="DAOB10.AdditionsGrThan180Days" localSheetId="0">#REF!</definedName>
    <definedName name="DAOB10.AdditionsGrThan180Days" localSheetId="9">#REF!</definedName>
    <definedName name="DAOB10.AdditionsGrThan180Days" localSheetId="12">#REF!</definedName>
    <definedName name="DAOB10.AdditionsGrThan180Days">#REF!</definedName>
    <definedName name="DAOB10.AdditionsLessThan180Days" localSheetId="1">#REF!</definedName>
    <definedName name="DAOB10.AdditionsLessThan180Days" localSheetId="19">#REF!</definedName>
    <definedName name="DAOB10.AdditionsLessThan180Days" localSheetId="4">#REF!</definedName>
    <definedName name="DAOB10.AdditionsLessThan180Days" localSheetId="0">#REF!</definedName>
    <definedName name="DAOB10.AdditionsLessThan180Days" localSheetId="9">#REF!</definedName>
    <definedName name="DAOB10.AdditionsLessThan180Days" localSheetId="12">#REF!</definedName>
    <definedName name="DAOB10.AdditionsLessThan180Days">#REF!</definedName>
    <definedName name="DAOB10.AddlnDeprDuringYearAdditions" localSheetId="1">#REF!</definedName>
    <definedName name="DAOB10.AddlnDeprDuringYearAdditions" localSheetId="19">#REF!</definedName>
    <definedName name="DAOB10.AddlnDeprDuringYearAdditions" localSheetId="4">#REF!</definedName>
    <definedName name="DAOB10.AddlnDeprDuringYearAdditions" localSheetId="0">#REF!</definedName>
    <definedName name="DAOB10.AddlnDeprDuringYearAdditions" localSheetId="9">#REF!</definedName>
    <definedName name="DAOB10.AddlnDeprDuringYearAdditions" localSheetId="12">#REF!</definedName>
    <definedName name="DAOB10.AddlnDeprDuringYearAdditions">#REF!</definedName>
    <definedName name="DAOB10.AddlnDeprOnGT180DayAdditions" localSheetId="1">#REF!</definedName>
    <definedName name="DAOB10.AddlnDeprOnGT180DayAdditions" localSheetId="19">#REF!</definedName>
    <definedName name="DAOB10.AddlnDeprOnGT180DayAdditions" localSheetId="4">#REF!</definedName>
    <definedName name="DAOB10.AddlnDeprOnGT180DayAdditions" localSheetId="0">#REF!</definedName>
    <definedName name="DAOB10.AddlnDeprOnGT180DayAdditions" localSheetId="9">#REF!</definedName>
    <definedName name="DAOB10.AddlnDeprOnGT180DayAdditions">#REF!</definedName>
    <definedName name="DAOB10.CapGainUs50" localSheetId="1">#REF!</definedName>
    <definedName name="DAOB10.CapGainUs50" localSheetId="19">#REF!</definedName>
    <definedName name="DAOB10.CapGainUs50" localSheetId="4">#REF!</definedName>
    <definedName name="DAOB10.CapGainUs50" localSheetId="0">#REF!</definedName>
    <definedName name="DAOB10.CapGainUs50" localSheetId="9">#REF!</definedName>
    <definedName name="DAOB10.CapGainUs50">#REF!</definedName>
    <definedName name="DAOB10.DepreciationAtFullRate" localSheetId="1">#REF!</definedName>
    <definedName name="DAOB10.DepreciationAtFullRate" localSheetId="19">#REF!</definedName>
    <definedName name="DAOB10.DepreciationAtFullRate" localSheetId="4">#REF!</definedName>
    <definedName name="DAOB10.DepreciationAtFullRate" localSheetId="0">#REF!</definedName>
    <definedName name="DAOB10.DepreciationAtFullRate" localSheetId="9">#REF!</definedName>
    <definedName name="DAOB10.DepreciationAtFullRate">#REF!</definedName>
    <definedName name="DAOB10.DepreciationAtHalfRate" localSheetId="1">#REF!</definedName>
    <definedName name="DAOB10.DepreciationAtHalfRate" localSheetId="19">#REF!</definedName>
    <definedName name="DAOB10.DepreciationAtHalfRate" localSheetId="4">#REF!</definedName>
    <definedName name="DAOB10.DepreciationAtHalfRate" localSheetId="0">#REF!</definedName>
    <definedName name="DAOB10.DepreciationAtHalfRate" localSheetId="9">#REF!</definedName>
    <definedName name="DAOB10.DepreciationAtHalfRate">#REF!</definedName>
    <definedName name="DAOB10.ExpdrOnTrforSaleAsset" localSheetId="1">#REF!</definedName>
    <definedName name="DAOB10.ExpdrOnTrforSaleAsset" localSheetId="19">#REF!</definedName>
    <definedName name="DAOB10.ExpdrOnTrforSaleAsset" localSheetId="4">#REF!</definedName>
    <definedName name="DAOB10.ExpdrOnTrforSaleAsset" localSheetId="0">#REF!</definedName>
    <definedName name="DAOB10.ExpdrOnTrforSaleAsset" localSheetId="9">#REF!</definedName>
    <definedName name="DAOB10.ExpdrOnTrforSaleAsset">#REF!</definedName>
    <definedName name="DAOB10.FullRateDeprAmt" localSheetId="1">#REF!</definedName>
    <definedName name="DAOB10.FullRateDeprAmt" localSheetId="19">#REF!</definedName>
    <definedName name="DAOB10.FullRateDeprAmt" localSheetId="4">#REF!</definedName>
    <definedName name="DAOB10.FullRateDeprAmt" localSheetId="0">#REF!</definedName>
    <definedName name="DAOB10.FullRateDeprAmt" localSheetId="9">#REF!</definedName>
    <definedName name="DAOB10.FullRateDeprAmt">#REF!</definedName>
    <definedName name="DAOB10.HalfRateDeprAmt" localSheetId="1">#REF!</definedName>
    <definedName name="DAOB10.HalfRateDeprAmt" localSheetId="19">#REF!</definedName>
    <definedName name="DAOB10.HalfRateDeprAmt" localSheetId="4">#REF!</definedName>
    <definedName name="DAOB10.HalfRateDeprAmt" localSheetId="0">#REF!</definedName>
    <definedName name="DAOB10.HalfRateDeprAmt" localSheetId="9">#REF!</definedName>
    <definedName name="DAOB10.HalfRateDeprAmt">#REF!</definedName>
    <definedName name="DAOB10.RATE" localSheetId="1">#REF!</definedName>
    <definedName name="DAOB10.RATE" localSheetId="19">#REF!</definedName>
    <definedName name="DAOB10.RATE" localSheetId="4">#REF!</definedName>
    <definedName name="DAOB10.RATE" localSheetId="0">#REF!</definedName>
    <definedName name="DAOB10.RATE" localSheetId="9">#REF!</definedName>
    <definedName name="DAOB10.RATE">#REF!</definedName>
    <definedName name="DAOB10.RealizationPeriodDuringYear" localSheetId="1">#REF!</definedName>
    <definedName name="DAOB10.RealizationPeriodDuringYear" localSheetId="19">#REF!</definedName>
    <definedName name="DAOB10.RealizationPeriodDuringYear" localSheetId="4">#REF!</definedName>
    <definedName name="DAOB10.RealizationPeriodDuringYear" localSheetId="0">#REF!</definedName>
    <definedName name="DAOB10.RealizationPeriodDuringYear" localSheetId="9">#REF!</definedName>
    <definedName name="DAOB10.RealizationPeriodDuringYear">#REF!</definedName>
    <definedName name="DAOB10.RealizationTotalPeriod" localSheetId="1">#REF!</definedName>
    <definedName name="DAOB10.RealizationTotalPeriod" localSheetId="19">#REF!</definedName>
    <definedName name="DAOB10.RealizationTotalPeriod" localSheetId="4">#REF!</definedName>
    <definedName name="DAOB10.RealizationTotalPeriod" localSheetId="0">#REF!</definedName>
    <definedName name="DAOB10.RealizationTotalPeriod" localSheetId="9">#REF!</definedName>
    <definedName name="DAOB10.RealizationTotalPeriod">#REF!</definedName>
    <definedName name="DAOB10.TotalDepreciation" localSheetId="1">#REF!</definedName>
    <definedName name="DAOB10.TotalDepreciation" localSheetId="19">#REF!</definedName>
    <definedName name="DAOB10.TotalDepreciation" localSheetId="4">#REF!</definedName>
    <definedName name="DAOB10.TotalDepreciation" localSheetId="0">#REF!</definedName>
    <definedName name="DAOB10.TotalDepreciation" localSheetId="9">#REF!</definedName>
    <definedName name="DAOB10.TotalDepreciation">#REF!</definedName>
    <definedName name="DAOB10.WDVFirstDay" localSheetId="1">#REF!</definedName>
    <definedName name="DAOB10.WDVFirstDay" localSheetId="19">#REF!</definedName>
    <definedName name="DAOB10.WDVFirstDay" localSheetId="4">#REF!</definedName>
    <definedName name="DAOB10.WDVFirstDay" localSheetId="0">#REF!</definedName>
    <definedName name="DAOB10.WDVFirstDay" localSheetId="9">#REF!</definedName>
    <definedName name="DAOB10.WDVFirstDay">#REF!</definedName>
    <definedName name="DAOB10.WDVLastDay" localSheetId="1">#REF!</definedName>
    <definedName name="DAOB10.WDVLastDay" localSheetId="19">#REF!</definedName>
    <definedName name="DAOB10.WDVLastDay" localSheetId="4">#REF!</definedName>
    <definedName name="DAOB10.WDVLastDay" localSheetId="0">#REF!</definedName>
    <definedName name="DAOB10.WDVLastDay" localSheetId="9">#REF!</definedName>
    <definedName name="DAOB10.WDVLastDay">#REF!</definedName>
    <definedName name="DAOB100.AdditionsGrThan180Days" localSheetId="1">#REF!</definedName>
    <definedName name="DAOB100.AdditionsGrThan180Days" localSheetId="19">#REF!</definedName>
    <definedName name="DAOB100.AdditionsGrThan180Days" localSheetId="4">#REF!</definedName>
    <definedName name="DAOB100.AdditionsGrThan180Days" localSheetId="0">#REF!</definedName>
    <definedName name="DAOB100.AdditionsGrThan180Days" localSheetId="9">#REF!</definedName>
    <definedName name="DAOB100.AdditionsGrThan180Days">#REF!</definedName>
    <definedName name="DAOB100.AdditionsLessThan180Days" localSheetId="1">#REF!</definedName>
    <definedName name="DAOB100.AdditionsLessThan180Days" localSheetId="19">#REF!</definedName>
    <definedName name="DAOB100.AdditionsLessThan180Days" localSheetId="4">#REF!</definedName>
    <definedName name="DAOB100.AdditionsLessThan180Days" localSheetId="0">#REF!</definedName>
    <definedName name="DAOB100.AdditionsLessThan180Days" localSheetId="9">#REF!</definedName>
    <definedName name="DAOB100.AdditionsLessThan180Days">#REF!</definedName>
    <definedName name="DAOB100.AddlnDeprDuringYearAdditions" localSheetId="1">#REF!</definedName>
    <definedName name="DAOB100.AddlnDeprDuringYearAdditions" localSheetId="19">#REF!</definedName>
    <definedName name="DAOB100.AddlnDeprDuringYearAdditions" localSheetId="4">#REF!</definedName>
    <definedName name="DAOB100.AddlnDeprDuringYearAdditions" localSheetId="0">#REF!</definedName>
    <definedName name="DAOB100.AddlnDeprDuringYearAdditions" localSheetId="9">#REF!</definedName>
    <definedName name="DAOB100.AddlnDeprDuringYearAdditions">#REF!</definedName>
    <definedName name="DAOB100.AddlnDeprOnGT180DayAdditions" localSheetId="1">#REF!</definedName>
    <definedName name="DAOB100.AddlnDeprOnGT180DayAdditions" localSheetId="19">#REF!</definedName>
    <definedName name="DAOB100.AddlnDeprOnGT180DayAdditions" localSheetId="4">#REF!</definedName>
    <definedName name="DAOB100.AddlnDeprOnGT180DayAdditions" localSheetId="0">#REF!</definedName>
    <definedName name="DAOB100.AddlnDeprOnGT180DayAdditions" localSheetId="9">#REF!</definedName>
    <definedName name="DAOB100.AddlnDeprOnGT180DayAdditions">#REF!</definedName>
    <definedName name="DAOB100.CapGainUs50" localSheetId="1">#REF!</definedName>
    <definedName name="DAOB100.CapGainUs50" localSheetId="19">#REF!</definedName>
    <definedName name="DAOB100.CapGainUs50" localSheetId="4">#REF!</definedName>
    <definedName name="DAOB100.CapGainUs50" localSheetId="0">#REF!</definedName>
    <definedName name="DAOB100.CapGainUs50" localSheetId="9">#REF!</definedName>
    <definedName name="DAOB100.CapGainUs50">#REF!</definedName>
    <definedName name="DAOB100.DepreciationAtFullRate" localSheetId="1">#REF!</definedName>
    <definedName name="DAOB100.DepreciationAtFullRate" localSheetId="19">#REF!</definedName>
    <definedName name="DAOB100.DepreciationAtFullRate" localSheetId="4">#REF!</definedName>
    <definedName name="DAOB100.DepreciationAtFullRate" localSheetId="0">#REF!</definedName>
    <definedName name="DAOB100.DepreciationAtFullRate" localSheetId="9">#REF!</definedName>
    <definedName name="DAOB100.DepreciationAtFullRate">#REF!</definedName>
    <definedName name="DAOB100.DepreciationAtHalfRate" localSheetId="1">#REF!</definedName>
    <definedName name="DAOB100.DepreciationAtHalfRate" localSheetId="19">#REF!</definedName>
    <definedName name="DAOB100.DepreciationAtHalfRate" localSheetId="4">#REF!</definedName>
    <definedName name="DAOB100.DepreciationAtHalfRate" localSheetId="0">#REF!</definedName>
    <definedName name="DAOB100.DepreciationAtHalfRate" localSheetId="9">#REF!</definedName>
    <definedName name="DAOB100.DepreciationAtHalfRate">#REF!</definedName>
    <definedName name="DAOB100.ExpdrOnTrforSaleAsset" localSheetId="1">#REF!</definedName>
    <definedName name="DAOB100.ExpdrOnTrforSaleAsset" localSheetId="19">#REF!</definedName>
    <definedName name="DAOB100.ExpdrOnTrforSaleAsset" localSheetId="4">#REF!</definedName>
    <definedName name="DAOB100.ExpdrOnTrforSaleAsset" localSheetId="0">#REF!</definedName>
    <definedName name="DAOB100.ExpdrOnTrforSaleAsset" localSheetId="9">#REF!</definedName>
    <definedName name="DAOB100.ExpdrOnTrforSaleAsset">#REF!</definedName>
    <definedName name="DAOB100.FullRateDeprAmt" localSheetId="1">#REF!</definedName>
    <definedName name="DAOB100.FullRateDeprAmt" localSheetId="19">#REF!</definedName>
    <definedName name="DAOB100.FullRateDeprAmt" localSheetId="4">#REF!</definedName>
    <definedName name="DAOB100.FullRateDeprAmt" localSheetId="0">#REF!</definedName>
    <definedName name="DAOB100.FullRateDeprAmt" localSheetId="9">#REF!</definedName>
    <definedName name="DAOB100.FullRateDeprAmt">#REF!</definedName>
    <definedName name="DAOB100.HalfRateDeprAmt" localSheetId="1">#REF!</definedName>
    <definedName name="DAOB100.HalfRateDeprAmt" localSheetId="19">#REF!</definedName>
    <definedName name="DAOB100.HalfRateDeprAmt" localSheetId="4">#REF!</definedName>
    <definedName name="DAOB100.HalfRateDeprAmt" localSheetId="0">#REF!</definedName>
    <definedName name="DAOB100.HalfRateDeprAmt" localSheetId="9">#REF!</definedName>
    <definedName name="DAOB100.HalfRateDeprAmt">#REF!</definedName>
    <definedName name="DAOB100.RATE" localSheetId="1">#REF!</definedName>
    <definedName name="DAOB100.RATE" localSheetId="19">#REF!</definedName>
    <definedName name="DAOB100.RATE" localSheetId="4">#REF!</definedName>
    <definedName name="DAOB100.RATE" localSheetId="0">#REF!</definedName>
    <definedName name="DAOB100.RATE" localSheetId="9">#REF!</definedName>
    <definedName name="DAOB100.RATE">#REF!</definedName>
    <definedName name="DAOB100.RealizationPeriodDuringYear" localSheetId="1">#REF!</definedName>
    <definedName name="DAOB100.RealizationPeriodDuringYear" localSheetId="19">#REF!</definedName>
    <definedName name="DAOB100.RealizationPeriodDuringYear" localSheetId="4">#REF!</definedName>
    <definedName name="DAOB100.RealizationPeriodDuringYear" localSheetId="0">#REF!</definedName>
    <definedName name="DAOB100.RealizationPeriodDuringYear" localSheetId="9">#REF!</definedName>
    <definedName name="DAOB100.RealizationPeriodDuringYear">#REF!</definedName>
    <definedName name="DAOB100.RealizationTotalPeriod" localSheetId="1">#REF!</definedName>
    <definedName name="DAOB100.RealizationTotalPeriod" localSheetId="19">#REF!</definedName>
    <definedName name="DAOB100.RealizationTotalPeriod" localSheetId="4">#REF!</definedName>
    <definedName name="DAOB100.RealizationTotalPeriod" localSheetId="0">#REF!</definedName>
    <definedName name="DAOB100.RealizationTotalPeriod" localSheetId="9">#REF!</definedName>
    <definedName name="DAOB100.RealizationTotalPeriod">#REF!</definedName>
    <definedName name="DAOB100.TotalDepreciation" localSheetId="1">#REF!</definedName>
    <definedName name="DAOB100.TotalDepreciation" localSheetId="19">#REF!</definedName>
    <definedName name="DAOB100.TotalDepreciation" localSheetId="4">#REF!</definedName>
    <definedName name="DAOB100.TotalDepreciation" localSheetId="0">#REF!</definedName>
    <definedName name="DAOB100.TotalDepreciation" localSheetId="9">#REF!</definedName>
    <definedName name="DAOB100.TotalDepreciation">#REF!</definedName>
    <definedName name="DAOB100.WDVFirstDay" localSheetId="1">#REF!</definedName>
    <definedName name="DAOB100.WDVFirstDay" localSheetId="19">#REF!</definedName>
    <definedName name="DAOB100.WDVFirstDay" localSheetId="4">#REF!</definedName>
    <definedName name="DAOB100.WDVFirstDay" localSheetId="0">#REF!</definedName>
    <definedName name="DAOB100.WDVFirstDay" localSheetId="9">#REF!</definedName>
    <definedName name="DAOB100.WDVFirstDay">#REF!</definedName>
    <definedName name="DAOB100.WDVLastDay" localSheetId="1">#REF!</definedName>
    <definedName name="DAOB100.WDVLastDay" localSheetId="19">#REF!</definedName>
    <definedName name="DAOB100.WDVLastDay" localSheetId="4">#REF!</definedName>
    <definedName name="DAOB100.WDVLastDay" localSheetId="0">#REF!</definedName>
    <definedName name="DAOB100.WDVLastDay" localSheetId="9">#REF!</definedName>
    <definedName name="DAOB100.WDVLastDay">#REF!</definedName>
    <definedName name="DAOB5.AdditionsGrThan180Days" localSheetId="1">#REF!</definedName>
    <definedName name="DAOB5.AdditionsGrThan180Days" localSheetId="19">#REF!</definedName>
    <definedName name="DAOB5.AdditionsGrThan180Days" localSheetId="4">#REF!</definedName>
    <definedName name="DAOB5.AdditionsGrThan180Days" localSheetId="0">#REF!</definedName>
    <definedName name="DAOB5.AdditionsGrThan180Days" localSheetId="9">#REF!</definedName>
    <definedName name="DAOB5.AdditionsGrThan180Days">#REF!</definedName>
    <definedName name="DAOB5.AdditionsLessThan180Days" localSheetId="1">#REF!</definedName>
    <definedName name="DAOB5.AdditionsLessThan180Days" localSheetId="19">#REF!</definedName>
    <definedName name="DAOB5.AdditionsLessThan180Days" localSheetId="4">#REF!</definedName>
    <definedName name="DAOB5.AdditionsLessThan180Days" localSheetId="0">#REF!</definedName>
    <definedName name="DAOB5.AdditionsLessThan180Days" localSheetId="9">#REF!</definedName>
    <definedName name="DAOB5.AdditionsLessThan180Days">#REF!</definedName>
    <definedName name="DAOB5.AddlnDeprDuringYearAdditions" localSheetId="1">#REF!</definedName>
    <definedName name="DAOB5.AddlnDeprDuringYearAdditions" localSheetId="19">#REF!</definedName>
    <definedName name="DAOB5.AddlnDeprDuringYearAdditions" localSheetId="4">#REF!</definedName>
    <definedName name="DAOB5.AddlnDeprDuringYearAdditions" localSheetId="0">#REF!</definedName>
    <definedName name="DAOB5.AddlnDeprDuringYearAdditions" localSheetId="9">#REF!</definedName>
    <definedName name="DAOB5.AddlnDeprDuringYearAdditions">#REF!</definedName>
    <definedName name="DAOB5.AddlnDeprOnGT180DayAdditions" localSheetId="1">#REF!</definedName>
    <definedName name="DAOB5.AddlnDeprOnGT180DayAdditions" localSheetId="19">#REF!</definedName>
    <definedName name="DAOB5.AddlnDeprOnGT180DayAdditions" localSheetId="4">#REF!</definedName>
    <definedName name="DAOB5.AddlnDeprOnGT180DayAdditions" localSheetId="0">#REF!</definedName>
    <definedName name="DAOB5.AddlnDeprOnGT180DayAdditions" localSheetId="9">#REF!</definedName>
    <definedName name="DAOB5.AddlnDeprOnGT180DayAdditions">#REF!</definedName>
    <definedName name="DAOB5.CapGainUs50" localSheetId="1">#REF!</definedName>
    <definedName name="DAOB5.CapGainUs50" localSheetId="19">#REF!</definedName>
    <definedName name="DAOB5.CapGainUs50" localSheetId="4">#REF!</definedName>
    <definedName name="DAOB5.CapGainUs50" localSheetId="0">#REF!</definedName>
    <definedName name="DAOB5.CapGainUs50" localSheetId="9">#REF!</definedName>
    <definedName name="DAOB5.CapGainUs50">#REF!</definedName>
    <definedName name="DAOB5.DepreciationAtFullRate" localSheetId="1">#REF!</definedName>
    <definedName name="DAOB5.DepreciationAtFullRate" localSheetId="19">#REF!</definedName>
    <definedName name="DAOB5.DepreciationAtFullRate" localSheetId="4">#REF!</definedName>
    <definedName name="DAOB5.DepreciationAtFullRate" localSheetId="0">#REF!</definedName>
    <definedName name="DAOB5.DepreciationAtFullRate" localSheetId="9">#REF!</definedName>
    <definedName name="DAOB5.DepreciationAtFullRate">#REF!</definedName>
    <definedName name="DAOB5.DepreciationAtHalfRate" localSheetId="1">#REF!</definedName>
    <definedName name="DAOB5.DepreciationAtHalfRate" localSheetId="19">#REF!</definedName>
    <definedName name="DAOB5.DepreciationAtHalfRate" localSheetId="4">#REF!</definedName>
    <definedName name="DAOB5.DepreciationAtHalfRate" localSheetId="0">#REF!</definedName>
    <definedName name="DAOB5.DepreciationAtHalfRate" localSheetId="9">#REF!</definedName>
    <definedName name="DAOB5.DepreciationAtHalfRate">#REF!</definedName>
    <definedName name="DAOB5.ExpdrOnTrforSaleAsset" localSheetId="1">#REF!</definedName>
    <definedName name="DAOB5.ExpdrOnTrforSaleAsset" localSheetId="19">#REF!</definedName>
    <definedName name="DAOB5.ExpdrOnTrforSaleAsset" localSheetId="4">#REF!</definedName>
    <definedName name="DAOB5.ExpdrOnTrforSaleAsset" localSheetId="0">#REF!</definedName>
    <definedName name="DAOB5.ExpdrOnTrforSaleAsset" localSheetId="9">#REF!</definedName>
    <definedName name="DAOB5.ExpdrOnTrforSaleAsset">#REF!</definedName>
    <definedName name="DAOB5.FullRateDeprAmt" localSheetId="1">#REF!</definedName>
    <definedName name="DAOB5.FullRateDeprAmt" localSheetId="19">#REF!</definedName>
    <definedName name="DAOB5.FullRateDeprAmt" localSheetId="4">#REF!</definedName>
    <definedName name="DAOB5.FullRateDeprAmt" localSheetId="0">#REF!</definedName>
    <definedName name="DAOB5.FullRateDeprAmt" localSheetId="9">#REF!</definedName>
    <definedName name="DAOB5.FullRateDeprAmt">#REF!</definedName>
    <definedName name="DAOB5.HalfRateDeprAmt" localSheetId="1">#REF!</definedName>
    <definedName name="DAOB5.HalfRateDeprAmt" localSheetId="19">#REF!</definedName>
    <definedName name="DAOB5.HalfRateDeprAmt" localSheetId="4">#REF!</definedName>
    <definedName name="DAOB5.HalfRateDeprAmt" localSheetId="0">#REF!</definedName>
    <definedName name="DAOB5.HalfRateDeprAmt" localSheetId="9">#REF!</definedName>
    <definedName name="DAOB5.HalfRateDeprAmt">#REF!</definedName>
    <definedName name="DAOB5.RATE" localSheetId="1">#REF!</definedName>
    <definedName name="DAOB5.RATE" localSheetId="19">#REF!</definedName>
    <definedName name="DAOB5.RATE" localSheetId="4">#REF!</definedName>
    <definedName name="DAOB5.RATE" localSheetId="0">#REF!</definedName>
    <definedName name="DAOB5.RATE" localSheetId="9">#REF!</definedName>
    <definedName name="DAOB5.RATE">#REF!</definedName>
    <definedName name="DAOB5.RealizationPeriodDuringYear" localSheetId="1">#REF!</definedName>
    <definedName name="DAOB5.RealizationPeriodDuringYear" localSheetId="19">#REF!</definedName>
    <definedName name="DAOB5.RealizationPeriodDuringYear" localSheetId="4">#REF!</definedName>
    <definedName name="DAOB5.RealizationPeriodDuringYear" localSheetId="0">#REF!</definedName>
    <definedName name="DAOB5.RealizationPeriodDuringYear" localSheetId="9">#REF!</definedName>
    <definedName name="DAOB5.RealizationPeriodDuringYear">#REF!</definedName>
    <definedName name="DAOB5.RealizationTotalPeriod" localSheetId="1">#REF!</definedName>
    <definedName name="DAOB5.RealizationTotalPeriod" localSheetId="19">#REF!</definedName>
    <definedName name="DAOB5.RealizationTotalPeriod" localSheetId="4">#REF!</definedName>
    <definedName name="DAOB5.RealizationTotalPeriod" localSheetId="0">#REF!</definedName>
    <definedName name="DAOB5.RealizationTotalPeriod" localSheetId="9">#REF!</definedName>
    <definedName name="DAOB5.RealizationTotalPeriod">#REF!</definedName>
    <definedName name="DAOB5.TotalDepreciation" localSheetId="1">#REF!</definedName>
    <definedName name="DAOB5.TotalDepreciation" localSheetId="19">#REF!</definedName>
    <definedName name="DAOB5.TotalDepreciation" localSheetId="4">#REF!</definedName>
    <definedName name="DAOB5.TotalDepreciation" localSheetId="0">#REF!</definedName>
    <definedName name="DAOB5.TotalDepreciation" localSheetId="9">#REF!</definedName>
    <definedName name="DAOB5.TotalDepreciation">#REF!</definedName>
    <definedName name="DAOB5.WDVFirstDay" localSheetId="1">#REF!</definedName>
    <definedName name="DAOB5.WDVFirstDay" localSheetId="19">#REF!</definedName>
    <definedName name="DAOB5.WDVFirstDay" localSheetId="4">#REF!</definedName>
    <definedName name="DAOB5.WDVFirstDay" localSheetId="0">#REF!</definedName>
    <definedName name="DAOB5.WDVFirstDay" localSheetId="9">#REF!</definedName>
    <definedName name="DAOB5.WDVFirstDay">#REF!</definedName>
    <definedName name="DAOB5.WDVLastDay" localSheetId="1">#REF!</definedName>
    <definedName name="DAOB5.WDVLastDay" localSheetId="19">#REF!</definedName>
    <definedName name="DAOB5.WDVLastDay" localSheetId="4">#REF!</definedName>
    <definedName name="DAOB5.WDVLastDay" localSheetId="0">#REF!</definedName>
    <definedName name="DAOB5.WDVLastDay" localSheetId="9">#REF!</definedName>
    <definedName name="DAOB5.WDVLastDay">#REF!</definedName>
    <definedName name="DAOF10.AdditionsGrThan180Days" localSheetId="1">#REF!</definedName>
    <definedName name="DAOF10.AdditionsGrThan180Days" localSheetId="19">#REF!</definedName>
    <definedName name="DAOF10.AdditionsGrThan180Days" localSheetId="4">#REF!</definedName>
    <definedName name="DAOF10.AdditionsGrThan180Days" localSheetId="0">#REF!</definedName>
    <definedName name="DAOF10.AdditionsGrThan180Days" localSheetId="9">#REF!</definedName>
    <definedName name="DAOF10.AdditionsGrThan180Days">#REF!</definedName>
    <definedName name="DAOF10.AdditionsLessThan180Days" localSheetId="1">#REF!</definedName>
    <definedName name="DAOF10.AdditionsLessThan180Days" localSheetId="19">#REF!</definedName>
    <definedName name="DAOF10.AdditionsLessThan180Days" localSheetId="4">#REF!</definedName>
    <definedName name="DAOF10.AdditionsLessThan180Days" localSheetId="0">#REF!</definedName>
    <definedName name="DAOF10.AdditionsLessThan180Days" localSheetId="9">#REF!</definedName>
    <definedName name="DAOF10.AdditionsLessThan180Days">#REF!</definedName>
    <definedName name="DAOF10.AddlnDeprDuringYearAdditions" localSheetId="1">#REF!</definedName>
    <definedName name="DAOF10.AddlnDeprDuringYearAdditions" localSheetId="19">#REF!</definedName>
    <definedName name="DAOF10.AddlnDeprDuringYearAdditions" localSheetId="4">#REF!</definedName>
    <definedName name="DAOF10.AddlnDeprDuringYearAdditions" localSheetId="0">#REF!</definedName>
    <definedName name="DAOF10.AddlnDeprDuringYearAdditions" localSheetId="9">#REF!</definedName>
    <definedName name="DAOF10.AddlnDeprDuringYearAdditions">#REF!</definedName>
    <definedName name="DAOF10.AddlnDeprOnGT180DayAdditions" localSheetId="1">#REF!</definedName>
    <definedName name="DAOF10.AddlnDeprOnGT180DayAdditions" localSheetId="19">#REF!</definedName>
    <definedName name="DAOF10.AddlnDeprOnGT180DayAdditions" localSheetId="4">#REF!</definedName>
    <definedName name="DAOF10.AddlnDeprOnGT180DayAdditions" localSheetId="0">#REF!</definedName>
    <definedName name="DAOF10.AddlnDeprOnGT180DayAdditions" localSheetId="9">#REF!</definedName>
    <definedName name="DAOF10.AddlnDeprOnGT180DayAdditions">#REF!</definedName>
    <definedName name="DAOF10.CapGainUs50" localSheetId="1">#REF!</definedName>
    <definedName name="DAOF10.CapGainUs50" localSheetId="19">#REF!</definedName>
    <definedName name="DAOF10.CapGainUs50" localSheetId="4">#REF!</definedName>
    <definedName name="DAOF10.CapGainUs50" localSheetId="0">#REF!</definedName>
    <definedName name="DAOF10.CapGainUs50" localSheetId="9">#REF!</definedName>
    <definedName name="DAOF10.CapGainUs50">#REF!</definedName>
    <definedName name="DAOF10.DepreciationAtFullRate" localSheetId="1">#REF!</definedName>
    <definedName name="DAOF10.DepreciationAtFullRate" localSheetId="19">#REF!</definedName>
    <definedName name="DAOF10.DepreciationAtFullRate" localSheetId="4">#REF!</definedName>
    <definedName name="DAOF10.DepreciationAtFullRate" localSheetId="0">#REF!</definedName>
    <definedName name="DAOF10.DepreciationAtFullRate" localSheetId="9">#REF!</definedName>
    <definedName name="DAOF10.DepreciationAtFullRate">#REF!</definedName>
    <definedName name="DAOF10.DepreciationAtHalfRate" localSheetId="1">#REF!</definedName>
    <definedName name="DAOF10.DepreciationAtHalfRate" localSheetId="19">#REF!</definedName>
    <definedName name="DAOF10.DepreciationAtHalfRate" localSheetId="4">#REF!</definedName>
    <definedName name="DAOF10.DepreciationAtHalfRate" localSheetId="0">#REF!</definedName>
    <definedName name="DAOF10.DepreciationAtHalfRate" localSheetId="9">#REF!</definedName>
    <definedName name="DAOF10.DepreciationAtHalfRate">#REF!</definedName>
    <definedName name="DAOF10.ExpdrOnTrforSaleAsset" localSheetId="1">#REF!</definedName>
    <definedName name="DAOF10.ExpdrOnTrforSaleAsset" localSheetId="19">#REF!</definedName>
    <definedName name="DAOF10.ExpdrOnTrforSaleAsset" localSheetId="4">#REF!</definedName>
    <definedName name="DAOF10.ExpdrOnTrforSaleAsset" localSheetId="0">#REF!</definedName>
    <definedName name="DAOF10.ExpdrOnTrforSaleAsset" localSheetId="9">#REF!</definedName>
    <definedName name="DAOF10.ExpdrOnTrforSaleAsset">#REF!</definedName>
    <definedName name="DAOF10.FullRateDeprAmt" localSheetId="1">#REF!</definedName>
    <definedName name="DAOF10.FullRateDeprAmt" localSheetId="19">#REF!</definedName>
    <definedName name="DAOF10.FullRateDeprAmt" localSheetId="4">#REF!</definedName>
    <definedName name="DAOF10.FullRateDeprAmt" localSheetId="0">#REF!</definedName>
    <definedName name="DAOF10.FullRateDeprAmt" localSheetId="9">#REF!</definedName>
    <definedName name="DAOF10.FullRateDeprAmt">#REF!</definedName>
    <definedName name="DAOF10.HalfRateDeprAmt" localSheetId="1">#REF!</definedName>
    <definedName name="DAOF10.HalfRateDeprAmt" localSheetId="19">#REF!</definedName>
    <definedName name="DAOF10.HalfRateDeprAmt" localSheetId="4">#REF!</definedName>
    <definedName name="DAOF10.HalfRateDeprAmt" localSheetId="0">#REF!</definedName>
    <definedName name="DAOF10.HalfRateDeprAmt" localSheetId="9">#REF!</definedName>
    <definedName name="DAOF10.HalfRateDeprAmt">#REF!</definedName>
    <definedName name="DAOF10.RATE" localSheetId="1">#REF!</definedName>
    <definedName name="DAOF10.RATE" localSheetId="19">#REF!</definedName>
    <definedName name="DAOF10.RATE" localSheetId="4">#REF!</definedName>
    <definedName name="DAOF10.RATE" localSheetId="0">#REF!</definedName>
    <definedName name="DAOF10.RATE" localSheetId="9">#REF!</definedName>
    <definedName name="DAOF10.RATE">#REF!</definedName>
    <definedName name="DAOF10.RealizationPeriodDuringYear" localSheetId="1">#REF!</definedName>
    <definedName name="DAOF10.RealizationPeriodDuringYear" localSheetId="19">#REF!</definedName>
    <definedName name="DAOF10.RealizationPeriodDuringYear" localSheetId="4">#REF!</definedName>
    <definedName name="DAOF10.RealizationPeriodDuringYear" localSheetId="0">#REF!</definedName>
    <definedName name="DAOF10.RealizationPeriodDuringYear" localSheetId="9">#REF!</definedName>
    <definedName name="DAOF10.RealizationPeriodDuringYear">#REF!</definedName>
    <definedName name="DAOF10.RealizationTotalPeriod" localSheetId="1">#REF!</definedName>
    <definedName name="DAOF10.RealizationTotalPeriod" localSheetId="19">#REF!</definedName>
    <definedName name="DAOF10.RealizationTotalPeriod" localSheetId="4">#REF!</definedName>
    <definedName name="DAOF10.RealizationTotalPeriod" localSheetId="0">#REF!</definedName>
    <definedName name="DAOF10.RealizationTotalPeriod" localSheetId="9">#REF!</definedName>
    <definedName name="DAOF10.RealizationTotalPeriod">#REF!</definedName>
    <definedName name="DAOF10.TotalDepreciation" localSheetId="1">#REF!</definedName>
    <definedName name="DAOF10.TotalDepreciation" localSheetId="19">#REF!</definedName>
    <definedName name="DAOF10.TotalDepreciation" localSheetId="4">#REF!</definedName>
    <definedName name="DAOF10.TotalDepreciation" localSheetId="0">#REF!</definedName>
    <definedName name="DAOF10.TotalDepreciation" localSheetId="9">#REF!</definedName>
    <definedName name="DAOF10.TotalDepreciation">#REF!</definedName>
    <definedName name="DAOF10.WDVFirstDay" localSheetId="1">#REF!</definedName>
    <definedName name="DAOF10.WDVFirstDay" localSheetId="19">#REF!</definedName>
    <definedName name="DAOF10.WDVFirstDay" localSheetId="4">#REF!</definedName>
    <definedName name="DAOF10.WDVFirstDay" localSheetId="0">#REF!</definedName>
    <definedName name="DAOF10.WDVFirstDay" localSheetId="9">#REF!</definedName>
    <definedName name="DAOF10.WDVFirstDay">#REF!</definedName>
    <definedName name="DAOF10.WDVLastDay" localSheetId="1">#REF!</definedName>
    <definedName name="DAOF10.WDVLastDay" localSheetId="19">#REF!</definedName>
    <definedName name="DAOF10.WDVLastDay" localSheetId="4">#REF!</definedName>
    <definedName name="DAOF10.WDVLastDay" localSheetId="0">#REF!</definedName>
    <definedName name="DAOF10.WDVLastDay" localSheetId="9">#REF!</definedName>
    <definedName name="DAOF10.WDVLastDay">#REF!</definedName>
    <definedName name="DAOI25.AdditionsGrThan180Days" localSheetId="1">#REF!</definedName>
    <definedName name="DAOI25.AdditionsGrThan180Days" localSheetId="19">#REF!</definedName>
    <definedName name="DAOI25.AdditionsGrThan180Days" localSheetId="4">#REF!</definedName>
    <definedName name="DAOI25.AdditionsGrThan180Days" localSheetId="0">#REF!</definedName>
    <definedName name="DAOI25.AdditionsGrThan180Days" localSheetId="9">#REF!</definedName>
    <definedName name="DAOI25.AdditionsGrThan180Days">#REF!</definedName>
    <definedName name="DAOI25.AdditionsLessThan180Days" localSheetId="1">#REF!</definedName>
    <definedName name="DAOI25.AdditionsLessThan180Days" localSheetId="19">#REF!</definedName>
    <definedName name="DAOI25.AdditionsLessThan180Days" localSheetId="4">#REF!</definedName>
    <definedName name="DAOI25.AdditionsLessThan180Days" localSheetId="0">#REF!</definedName>
    <definedName name="DAOI25.AdditionsLessThan180Days" localSheetId="9">#REF!</definedName>
    <definedName name="DAOI25.AdditionsLessThan180Days">#REF!</definedName>
    <definedName name="DAOI25.AddlnDeprDuringYearAdditions" localSheetId="1">#REF!</definedName>
    <definedName name="DAOI25.AddlnDeprDuringYearAdditions" localSheetId="19">#REF!</definedName>
    <definedName name="DAOI25.AddlnDeprDuringYearAdditions" localSheetId="4">#REF!</definedName>
    <definedName name="DAOI25.AddlnDeprDuringYearAdditions" localSheetId="0">#REF!</definedName>
    <definedName name="DAOI25.AddlnDeprDuringYearAdditions" localSheetId="9">#REF!</definedName>
    <definedName name="DAOI25.AddlnDeprDuringYearAdditions">#REF!</definedName>
    <definedName name="DAOI25.AddlnDeprOnGT180DayAdditions" localSheetId="1">#REF!</definedName>
    <definedName name="DAOI25.AddlnDeprOnGT180DayAdditions" localSheetId="19">#REF!</definedName>
    <definedName name="DAOI25.AddlnDeprOnGT180DayAdditions" localSheetId="4">#REF!</definedName>
    <definedName name="DAOI25.AddlnDeprOnGT180DayAdditions" localSheetId="0">#REF!</definedName>
    <definedName name="DAOI25.AddlnDeprOnGT180DayAdditions" localSheetId="9">#REF!</definedName>
    <definedName name="DAOI25.AddlnDeprOnGT180DayAdditions">#REF!</definedName>
    <definedName name="DAOI25.CapGainUs50" localSheetId="1">#REF!</definedName>
    <definedName name="DAOI25.CapGainUs50" localSheetId="19">#REF!</definedName>
    <definedName name="DAOI25.CapGainUs50" localSheetId="4">#REF!</definedName>
    <definedName name="DAOI25.CapGainUs50" localSheetId="0">#REF!</definedName>
    <definedName name="DAOI25.CapGainUs50" localSheetId="9">#REF!</definedName>
    <definedName name="DAOI25.CapGainUs50">#REF!</definedName>
    <definedName name="DAOI25.DepreciationAtFullRate" localSheetId="1">#REF!</definedName>
    <definedName name="DAOI25.DepreciationAtFullRate" localSheetId="19">#REF!</definedName>
    <definedName name="DAOI25.DepreciationAtFullRate" localSheetId="4">#REF!</definedName>
    <definedName name="DAOI25.DepreciationAtFullRate" localSheetId="0">#REF!</definedName>
    <definedName name="DAOI25.DepreciationAtFullRate" localSheetId="9">#REF!</definedName>
    <definedName name="DAOI25.DepreciationAtFullRate">#REF!</definedName>
    <definedName name="DAOI25.DepreciationAtHalfRate" localSheetId="1">#REF!</definedName>
    <definedName name="DAOI25.DepreciationAtHalfRate" localSheetId="19">#REF!</definedName>
    <definedName name="DAOI25.DepreciationAtHalfRate" localSheetId="4">#REF!</definedName>
    <definedName name="DAOI25.DepreciationAtHalfRate" localSheetId="0">#REF!</definedName>
    <definedName name="DAOI25.DepreciationAtHalfRate" localSheetId="9">#REF!</definedName>
    <definedName name="DAOI25.DepreciationAtHalfRate">#REF!</definedName>
    <definedName name="DAOI25.ExpdrOnTrforSaleAsset" localSheetId="1">#REF!</definedName>
    <definedName name="DAOI25.ExpdrOnTrforSaleAsset" localSheetId="19">#REF!</definedName>
    <definedName name="DAOI25.ExpdrOnTrforSaleAsset" localSheetId="4">#REF!</definedName>
    <definedName name="DAOI25.ExpdrOnTrforSaleAsset" localSheetId="0">#REF!</definedName>
    <definedName name="DAOI25.ExpdrOnTrforSaleAsset" localSheetId="9">#REF!</definedName>
    <definedName name="DAOI25.ExpdrOnTrforSaleAsset">#REF!</definedName>
    <definedName name="DAOI25.FullRateDeprAmt" localSheetId="1">#REF!</definedName>
    <definedName name="DAOI25.FullRateDeprAmt" localSheetId="19">#REF!</definedName>
    <definedName name="DAOI25.FullRateDeprAmt" localSheetId="4">#REF!</definedName>
    <definedName name="DAOI25.FullRateDeprAmt" localSheetId="0">#REF!</definedName>
    <definedName name="DAOI25.FullRateDeprAmt" localSheetId="9">#REF!</definedName>
    <definedName name="DAOI25.FullRateDeprAmt">#REF!</definedName>
    <definedName name="DAOI25.HalfRateDeprAmt" localSheetId="1">#REF!</definedName>
    <definedName name="DAOI25.HalfRateDeprAmt" localSheetId="19">#REF!</definedName>
    <definedName name="DAOI25.HalfRateDeprAmt" localSheetId="4">#REF!</definedName>
    <definedName name="DAOI25.HalfRateDeprAmt" localSheetId="0">#REF!</definedName>
    <definedName name="DAOI25.HalfRateDeprAmt" localSheetId="9">#REF!</definedName>
    <definedName name="DAOI25.HalfRateDeprAmt">#REF!</definedName>
    <definedName name="DAOI25.RATE" localSheetId="1">#REF!</definedName>
    <definedName name="DAOI25.RATE" localSheetId="19">#REF!</definedName>
    <definedName name="DAOI25.RATE" localSheetId="4">#REF!</definedName>
    <definedName name="DAOI25.RATE" localSheetId="0">#REF!</definedName>
    <definedName name="DAOI25.RATE" localSheetId="9">#REF!</definedName>
    <definedName name="DAOI25.RATE">#REF!</definedName>
    <definedName name="DAOI25.RealizationPeriodDuringYear" localSheetId="1">#REF!</definedName>
    <definedName name="DAOI25.RealizationPeriodDuringYear" localSheetId="19">#REF!</definedName>
    <definedName name="DAOI25.RealizationPeriodDuringYear" localSheetId="4">#REF!</definedName>
    <definedName name="DAOI25.RealizationPeriodDuringYear" localSheetId="0">#REF!</definedName>
    <definedName name="DAOI25.RealizationPeriodDuringYear" localSheetId="9">#REF!</definedName>
    <definedName name="DAOI25.RealizationPeriodDuringYear">#REF!</definedName>
    <definedName name="DAOI25.RealizationTotalPeriod" localSheetId="1">#REF!</definedName>
    <definedName name="DAOI25.RealizationTotalPeriod" localSheetId="19">#REF!</definedName>
    <definedName name="DAOI25.RealizationTotalPeriod" localSheetId="4">#REF!</definedName>
    <definedName name="DAOI25.RealizationTotalPeriod" localSheetId="0">#REF!</definedName>
    <definedName name="DAOI25.RealizationTotalPeriod" localSheetId="9">#REF!</definedName>
    <definedName name="DAOI25.RealizationTotalPeriod">#REF!</definedName>
    <definedName name="DAOI25.TotalDepreciation" localSheetId="1">#REF!</definedName>
    <definedName name="DAOI25.TotalDepreciation" localSheetId="19">#REF!</definedName>
    <definedName name="DAOI25.TotalDepreciation" localSheetId="4">#REF!</definedName>
    <definedName name="DAOI25.TotalDepreciation" localSheetId="0">#REF!</definedName>
    <definedName name="DAOI25.TotalDepreciation" localSheetId="9">#REF!</definedName>
    <definedName name="DAOI25.TotalDepreciation">#REF!</definedName>
    <definedName name="DAOI25.WDVFirstDay" localSheetId="1">#REF!</definedName>
    <definedName name="DAOI25.WDVFirstDay" localSheetId="19">#REF!</definedName>
    <definedName name="DAOI25.WDVFirstDay" localSheetId="4">#REF!</definedName>
    <definedName name="DAOI25.WDVFirstDay" localSheetId="0">#REF!</definedName>
    <definedName name="DAOI25.WDVFirstDay" localSheetId="9">#REF!</definedName>
    <definedName name="DAOI25.WDVFirstDay">#REF!</definedName>
    <definedName name="DAOI25.WDVLastDay" localSheetId="1">#REF!</definedName>
    <definedName name="DAOI25.WDVLastDay" localSheetId="19">#REF!</definedName>
    <definedName name="DAOI25.WDVLastDay" localSheetId="4">#REF!</definedName>
    <definedName name="DAOI25.WDVLastDay" localSheetId="0">#REF!</definedName>
    <definedName name="DAOI25.WDVLastDay" localSheetId="9">#REF!</definedName>
    <definedName name="DAOI25.WDVLastDay">#REF!</definedName>
    <definedName name="DAOS20.AdditionsGrThan180Days" localSheetId="1">#REF!</definedName>
    <definedName name="DAOS20.AdditionsGrThan180Days" localSheetId="19">#REF!</definedName>
    <definedName name="DAOS20.AdditionsGrThan180Days" localSheetId="4">#REF!</definedName>
    <definedName name="DAOS20.AdditionsGrThan180Days" localSheetId="0">#REF!</definedName>
    <definedName name="DAOS20.AdditionsGrThan180Days" localSheetId="9">#REF!</definedName>
    <definedName name="DAOS20.AdditionsGrThan180Days">#REF!</definedName>
    <definedName name="DAOS20.AdditionsLessThan180Days" localSheetId="1">#REF!</definedName>
    <definedName name="DAOS20.AdditionsLessThan180Days" localSheetId="19">#REF!</definedName>
    <definedName name="DAOS20.AdditionsLessThan180Days" localSheetId="4">#REF!</definedName>
    <definedName name="DAOS20.AdditionsLessThan180Days" localSheetId="0">#REF!</definedName>
    <definedName name="DAOS20.AdditionsLessThan180Days" localSheetId="9">#REF!</definedName>
    <definedName name="DAOS20.AdditionsLessThan180Days">#REF!</definedName>
    <definedName name="DAOS20.AddlnDeprDuringYearAdditions" localSheetId="1">#REF!</definedName>
    <definedName name="DAOS20.AddlnDeprDuringYearAdditions" localSheetId="19">#REF!</definedName>
    <definedName name="DAOS20.AddlnDeprDuringYearAdditions" localSheetId="4">#REF!</definedName>
    <definedName name="DAOS20.AddlnDeprDuringYearAdditions" localSheetId="0">#REF!</definedName>
    <definedName name="DAOS20.AddlnDeprDuringYearAdditions" localSheetId="9">#REF!</definedName>
    <definedName name="DAOS20.AddlnDeprDuringYearAdditions">#REF!</definedName>
    <definedName name="DAOS20.AddlnDeprOnGT180DayAdditions" localSheetId="1">#REF!</definedName>
    <definedName name="DAOS20.AddlnDeprOnGT180DayAdditions" localSheetId="19">#REF!</definedName>
    <definedName name="DAOS20.AddlnDeprOnGT180DayAdditions" localSheetId="4">#REF!</definedName>
    <definedName name="DAOS20.AddlnDeprOnGT180DayAdditions" localSheetId="0">#REF!</definedName>
    <definedName name="DAOS20.AddlnDeprOnGT180DayAdditions" localSheetId="9">#REF!</definedName>
    <definedName name="DAOS20.AddlnDeprOnGT180DayAdditions">#REF!</definedName>
    <definedName name="DAOS20.CapGainUs50" localSheetId="1">#REF!</definedName>
    <definedName name="DAOS20.CapGainUs50" localSheetId="19">#REF!</definedName>
    <definedName name="DAOS20.CapGainUs50" localSheetId="4">#REF!</definedName>
    <definedName name="DAOS20.CapGainUs50" localSheetId="0">#REF!</definedName>
    <definedName name="DAOS20.CapGainUs50" localSheetId="9">#REF!</definedName>
    <definedName name="DAOS20.CapGainUs50">#REF!</definedName>
    <definedName name="DAOS20.DepreciationAtFullRate" localSheetId="1">#REF!</definedName>
    <definedName name="DAOS20.DepreciationAtFullRate" localSheetId="19">#REF!</definedName>
    <definedName name="DAOS20.DepreciationAtFullRate" localSheetId="4">#REF!</definedName>
    <definedName name="DAOS20.DepreciationAtFullRate" localSheetId="0">#REF!</definedName>
    <definedName name="DAOS20.DepreciationAtFullRate" localSheetId="9">#REF!</definedName>
    <definedName name="DAOS20.DepreciationAtFullRate">#REF!</definedName>
    <definedName name="DAOS20.DepreciationAtHalfRate" localSheetId="1">#REF!</definedName>
    <definedName name="DAOS20.DepreciationAtHalfRate" localSheetId="19">#REF!</definedName>
    <definedName name="DAOS20.DepreciationAtHalfRate" localSheetId="4">#REF!</definedName>
    <definedName name="DAOS20.DepreciationAtHalfRate" localSheetId="0">#REF!</definedName>
    <definedName name="DAOS20.DepreciationAtHalfRate" localSheetId="9">#REF!</definedName>
    <definedName name="DAOS20.DepreciationAtHalfRate">#REF!</definedName>
    <definedName name="DAOS20.ExpdrOnTrforSaleAsset" localSheetId="1">#REF!</definedName>
    <definedName name="DAOS20.ExpdrOnTrforSaleAsset" localSheetId="19">#REF!</definedName>
    <definedName name="DAOS20.ExpdrOnTrforSaleAsset" localSheetId="4">#REF!</definedName>
    <definedName name="DAOS20.ExpdrOnTrforSaleAsset" localSheetId="0">#REF!</definedName>
    <definedName name="DAOS20.ExpdrOnTrforSaleAsset" localSheetId="9">#REF!</definedName>
    <definedName name="DAOS20.ExpdrOnTrforSaleAsset">#REF!</definedName>
    <definedName name="DAOS20.FullRateDeprAmt" localSheetId="1">#REF!</definedName>
    <definedName name="DAOS20.FullRateDeprAmt" localSheetId="19">#REF!</definedName>
    <definedName name="DAOS20.FullRateDeprAmt" localSheetId="4">#REF!</definedName>
    <definedName name="DAOS20.FullRateDeprAmt" localSheetId="0">#REF!</definedName>
    <definedName name="DAOS20.FullRateDeprAmt" localSheetId="9">#REF!</definedName>
    <definedName name="DAOS20.FullRateDeprAmt">#REF!</definedName>
    <definedName name="DAOS20.HalfRateDeprAmt" localSheetId="1">#REF!</definedName>
    <definedName name="DAOS20.HalfRateDeprAmt" localSheetId="19">#REF!</definedName>
    <definedName name="DAOS20.HalfRateDeprAmt" localSheetId="4">#REF!</definedName>
    <definedName name="DAOS20.HalfRateDeprAmt" localSheetId="0">#REF!</definedName>
    <definedName name="DAOS20.HalfRateDeprAmt" localSheetId="9">#REF!</definedName>
    <definedName name="DAOS20.HalfRateDeprAmt">#REF!</definedName>
    <definedName name="DAOS20.RATE" localSheetId="1">#REF!</definedName>
    <definedName name="DAOS20.RATE" localSheetId="19">#REF!</definedName>
    <definedName name="DAOS20.RATE" localSheetId="4">#REF!</definedName>
    <definedName name="DAOS20.RATE" localSheetId="0">#REF!</definedName>
    <definedName name="DAOS20.RATE" localSheetId="9">#REF!</definedName>
    <definedName name="DAOS20.RATE">#REF!</definedName>
    <definedName name="DAOS20.RealizationPeriodDuringYear" localSheetId="1">#REF!</definedName>
    <definedName name="DAOS20.RealizationPeriodDuringYear" localSheetId="19">#REF!</definedName>
    <definedName name="DAOS20.RealizationPeriodDuringYear" localSheetId="4">#REF!</definedName>
    <definedName name="DAOS20.RealizationPeriodDuringYear" localSheetId="0">#REF!</definedName>
    <definedName name="DAOS20.RealizationPeriodDuringYear" localSheetId="9">#REF!</definedName>
    <definedName name="DAOS20.RealizationPeriodDuringYear">#REF!</definedName>
    <definedName name="DAOS20.RealizationTotalPeriod" localSheetId="1">#REF!</definedName>
    <definedName name="DAOS20.RealizationTotalPeriod" localSheetId="19">#REF!</definedName>
    <definedName name="DAOS20.RealizationTotalPeriod" localSheetId="4">#REF!</definedName>
    <definedName name="DAOS20.RealizationTotalPeriod" localSheetId="0">#REF!</definedName>
    <definedName name="DAOS20.RealizationTotalPeriod" localSheetId="9">#REF!</definedName>
    <definedName name="DAOS20.RealizationTotalPeriod">#REF!</definedName>
    <definedName name="DAOS20.TotalDepreciation" localSheetId="1">#REF!</definedName>
    <definedName name="DAOS20.TotalDepreciation" localSheetId="19">#REF!</definedName>
    <definedName name="DAOS20.TotalDepreciation" localSheetId="4">#REF!</definedName>
    <definedName name="DAOS20.TotalDepreciation" localSheetId="0">#REF!</definedName>
    <definedName name="DAOS20.TotalDepreciation" localSheetId="9">#REF!</definedName>
    <definedName name="DAOS20.TotalDepreciation">#REF!</definedName>
    <definedName name="DAOS20.WDVFirstDay" localSheetId="1">#REF!</definedName>
    <definedName name="DAOS20.WDVFirstDay" localSheetId="19">#REF!</definedName>
    <definedName name="DAOS20.WDVFirstDay" localSheetId="4">#REF!</definedName>
    <definedName name="DAOS20.WDVFirstDay" localSheetId="0">#REF!</definedName>
    <definedName name="DAOS20.WDVFirstDay" localSheetId="9">#REF!</definedName>
    <definedName name="DAOS20.WDVFirstDay">#REF!</definedName>
    <definedName name="DAOS20.WDVLastDay" localSheetId="1">#REF!</definedName>
    <definedName name="DAOS20.WDVLastDay" localSheetId="19">#REF!</definedName>
    <definedName name="DAOS20.WDVLastDay" localSheetId="4">#REF!</definedName>
    <definedName name="DAOS20.WDVLastDay" localSheetId="0">#REF!</definedName>
    <definedName name="DAOS20.WDVLastDay" localSheetId="9">#REF!</definedName>
    <definedName name="DAOS20.WDVLastDay">#REF!</definedName>
    <definedName name="DC" localSheetId="1">'[1]Calculator'!$M$58</definedName>
    <definedName name="DC" localSheetId="4">'[2]Calculator'!$M$58</definedName>
    <definedName name="DC" localSheetId="0">'[3]Calculator'!$M$58</definedName>
    <definedName name="DC" localSheetId="12">'[4]Calculator'!$M$58</definedName>
    <definedName name="DC">'[5]Calculator'!$M$58</definedName>
    <definedName name="DC_rebate" localSheetId="1">'[1]Calculator'!$P$58</definedName>
    <definedName name="DC_rebate" localSheetId="4">'[2]Calculator'!$P$58</definedName>
    <definedName name="DC_rebate" localSheetId="0">'[3]Calculator'!$P$58</definedName>
    <definedName name="DC_rebate" localSheetId="12">'[4]Calculator'!$P$58</definedName>
    <definedName name="DC_rebate">'[5]Calculator'!$P$58</definedName>
    <definedName name="DCG.FurnitureSummary" localSheetId="1">#REF!</definedName>
    <definedName name="DCG.FurnitureSummary" localSheetId="19">#REF!</definedName>
    <definedName name="DCG.FurnitureSummary" localSheetId="4">#REF!</definedName>
    <definedName name="DCG.FurnitureSummary" localSheetId="0">#REF!</definedName>
    <definedName name="DCG.FurnitureSummary" localSheetId="9">#REF!</definedName>
    <definedName name="DCG.FurnitureSummary" localSheetId="12">#REF!</definedName>
    <definedName name="DCG.FurnitureSummary">#REF!</definedName>
    <definedName name="DCG.IntangibleAssetSummary" localSheetId="1">#REF!</definedName>
    <definedName name="DCG.IntangibleAssetSummary" localSheetId="19">#REF!</definedName>
    <definedName name="DCG.IntangibleAssetSummary" localSheetId="4">#REF!</definedName>
    <definedName name="DCG.IntangibleAssetSummary" localSheetId="0">#REF!</definedName>
    <definedName name="DCG.IntangibleAssetSummary" localSheetId="9">#REF!</definedName>
    <definedName name="DCG.IntangibleAssetSummary" localSheetId="12">#REF!</definedName>
    <definedName name="DCG.IntangibleAssetSummary">#REF!</definedName>
    <definedName name="DCG.ShipsSummary" localSheetId="1">#REF!</definedName>
    <definedName name="DCG.ShipsSummary" localSheetId="19">#REF!</definedName>
    <definedName name="DCG.ShipsSummary" localSheetId="4">#REF!</definedName>
    <definedName name="DCG.ShipsSummary" localSheetId="0">#REF!</definedName>
    <definedName name="DCG.ShipsSummary" localSheetId="9">#REF!</definedName>
    <definedName name="DCG.ShipsSummary" localSheetId="12">#REF!</definedName>
    <definedName name="DCG.ShipsSummary">#REF!</definedName>
    <definedName name="DCG.TotalDepreciation" localSheetId="1">#REF!</definedName>
    <definedName name="DCG.TotalDepreciation" localSheetId="19">#REF!</definedName>
    <definedName name="DCG.TotalDepreciation" localSheetId="4">#REF!</definedName>
    <definedName name="DCG.TotalDepreciation" localSheetId="0">#REF!</definedName>
    <definedName name="DCG.TotalDepreciation" localSheetId="9">#REF!</definedName>
    <definedName name="DCG.TotalDepreciation">#REF!</definedName>
    <definedName name="DCGB.DeprBlockTot100Percent" localSheetId="1">#REF!</definedName>
    <definedName name="DCGB.DeprBlockTot100Percent" localSheetId="19">#REF!</definedName>
    <definedName name="DCGB.DeprBlockTot100Percent" localSheetId="4">#REF!</definedName>
    <definedName name="DCGB.DeprBlockTot100Percent" localSheetId="0">#REF!</definedName>
    <definedName name="DCGB.DeprBlockTot100Percent" localSheetId="9">#REF!</definedName>
    <definedName name="DCGB.DeprBlockTot100Percent">#REF!</definedName>
    <definedName name="DCGB.DeprBlockTot10Percent" localSheetId="1">#REF!</definedName>
    <definedName name="DCGB.DeprBlockTot10Percent" localSheetId="19">#REF!</definedName>
    <definedName name="DCGB.DeprBlockTot10Percent" localSheetId="4">#REF!</definedName>
    <definedName name="DCGB.DeprBlockTot10Percent" localSheetId="0">#REF!</definedName>
    <definedName name="DCGB.DeprBlockTot10Percent" localSheetId="9">#REF!</definedName>
    <definedName name="DCGB.DeprBlockTot10Percent">#REF!</definedName>
    <definedName name="DCGB.DeprBlockTot5Percent" localSheetId="1">#REF!</definedName>
    <definedName name="DCGB.DeprBlockTot5Percent" localSheetId="19">#REF!</definedName>
    <definedName name="DCGB.DeprBlockTot5Percent" localSheetId="4">#REF!</definedName>
    <definedName name="DCGB.DeprBlockTot5Percent" localSheetId="0">#REF!</definedName>
    <definedName name="DCGB.DeprBlockTot5Percent" localSheetId="9">#REF!</definedName>
    <definedName name="DCGB.DeprBlockTot5Percent">#REF!</definedName>
    <definedName name="DCGB.TotBuildng" localSheetId="1">#REF!</definedName>
    <definedName name="DCGB.TotBuildng" localSheetId="19">#REF!</definedName>
    <definedName name="DCGB.TotBuildng" localSheetId="4">#REF!</definedName>
    <definedName name="DCGB.TotBuildng" localSheetId="0">#REF!</definedName>
    <definedName name="DCGB.TotBuildng" localSheetId="9">#REF!</definedName>
    <definedName name="DCGB.TotBuildng">#REF!</definedName>
    <definedName name="DCGP.DeprBlockTot100Percent" localSheetId="1">#REF!</definedName>
    <definedName name="DCGP.DeprBlockTot100Percent" localSheetId="19">#REF!</definedName>
    <definedName name="DCGP.DeprBlockTot100Percent" localSheetId="4">#REF!</definedName>
    <definedName name="DCGP.DeprBlockTot100Percent" localSheetId="0">#REF!</definedName>
    <definedName name="DCGP.DeprBlockTot100Percent" localSheetId="9">#REF!</definedName>
    <definedName name="DCGP.DeprBlockTot100Percent">#REF!</definedName>
    <definedName name="DCGP.DeprBlockTot15Percent" localSheetId="1">#REF!</definedName>
    <definedName name="DCGP.DeprBlockTot15Percent" localSheetId="19">#REF!</definedName>
    <definedName name="DCGP.DeprBlockTot15Percent" localSheetId="4">#REF!</definedName>
    <definedName name="DCGP.DeprBlockTot15Percent" localSheetId="0">#REF!</definedName>
    <definedName name="DCGP.DeprBlockTot15Percent" localSheetId="9">#REF!</definedName>
    <definedName name="DCGP.DeprBlockTot15Percent">#REF!</definedName>
    <definedName name="DCGP.DeprBlockTot30Percent" localSheetId="1">#REF!</definedName>
    <definedName name="DCGP.DeprBlockTot30Percent" localSheetId="19">#REF!</definedName>
    <definedName name="DCGP.DeprBlockTot30Percent" localSheetId="4">#REF!</definedName>
    <definedName name="DCGP.DeprBlockTot30Percent" localSheetId="0">#REF!</definedName>
    <definedName name="DCGP.DeprBlockTot30Percent" localSheetId="9">#REF!</definedName>
    <definedName name="DCGP.DeprBlockTot30Percent">#REF!</definedName>
    <definedName name="DCGP.DeprBlockTot40Percent" localSheetId="1">#REF!</definedName>
    <definedName name="DCGP.DeprBlockTot40Percent" localSheetId="19">#REF!</definedName>
    <definedName name="DCGP.DeprBlockTot40Percent" localSheetId="4">#REF!</definedName>
    <definedName name="DCGP.DeprBlockTot40Percent" localSheetId="0">#REF!</definedName>
    <definedName name="DCGP.DeprBlockTot40Percent" localSheetId="9">#REF!</definedName>
    <definedName name="DCGP.DeprBlockTot40Percent">#REF!</definedName>
    <definedName name="DCGP.DeprBlockTot50Percent" localSheetId="1">#REF!</definedName>
    <definedName name="DCGP.DeprBlockTot50Percent" localSheetId="19">#REF!</definedName>
    <definedName name="DCGP.DeprBlockTot50Percent" localSheetId="4">#REF!</definedName>
    <definedName name="DCGP.DeprBlockTot50Percent" localSheetId="0">#REF!</definedName>
    <definedName name="DCGP.DeprBlockTot50Percent" localSheetId="9">#REF!</definedName>
    <definedName name="DCGP.DeprBlockTot50Percent">#REF!</definedName>
    <definedName name="DCGP.DeprBlockTot60Percent" localSheetId="1">#REF!</definedName>
    <definedName name="DCGP.DeprBlockTot60Percent" localSheetId="19">#REF!</definedName>
    <definedName name="DCGP.DeprBlockTot60Percent" localSheetId="4">#REF!</definedName>
    <definedName name="DCGP.DeprBlockTot60Percent" localSheetId="0">#REF!</definedName>
    <definedName name="DCGP.DeprBlockTot60Percent" localSheetId="9">#REF!</definedName>
    <definedName name="DCGP.DeprBlockTot60Percent">#REF!</definedName>
    <definedName name="DCGP.DeprBlockTot80Percent" localSheetId="1">#REF!</definedName>
    <definedName name="DCGP.DeprBlockTot80Percent" localSheetId="19">#REF!</definedName>
    <definedName name="DCGP.DeprBlockTot80Percent" localSheetId="4">#REF!</definedName>
    <definedName name="DCGP.DeprBlockTot80Percent" localSheetId="0">#REF!</definedName>
    <definedName name="DCGP.DeprBlockTot80Percent" localSheetId="9">#REF!</definedName>
    <definedName name="DCGP.DeprBlockTot80Percent">#REF!</definedName>
    <definedName name="DCGP.TotPlntMach" localSheetId="1">'[1]DEP_DCG'!$H$30</definedName>
    <definedName name="DCGP.TotPlntMach" localSheetId="4">'[2]DEP_DCG'!$H$30</definedName>
    <definedName name="DCGP.TotPlntMach" localSheetId="0">'[3]DEP_DCG'!$H$30</definedName>
    <definedName name="DCGP.TotPlntMach" localSheetId="12">'[4]DEP_DCG'!$H$30</definedName>
    <definedName name="DCGP.TotPlntMach">'[5]DEP_DCG'!$H$30</definedName>
    <definedName name="DDT.AddLITPlusIntrestPayable" localSheetId="1">'[1]DDT_TDS_TCS'!$J$4:$J$9</definedName>
    <definedName name="DDT.AddLITPlusIntrestPayable" localSheetId="4">'[2]DDT_TDS_TCS'!$J$4:$J$9</definedName>
    <definedName name="DDT.AddLITPlusIntrestPayable" localSheetId="0">'[3]DDT_TDS_TCS'!$J$4:$J$9</definedName>
    <definedName name="DDT.AddLITPlusIntrestPayable" localSheetId="12">'[4]DDT_TDS_TCS'!$J$4:$J$9</definedName>
    <definedName name="DDT.AddLITPlusIntrestPayable">'[5]DDT_TDS_TCS'!$J$4:$J$9</definedName>
    <definedName name="DDT.TaxAndInterestPaid" localSheetId="1">'[1]DDT_TDS_TCS'!$H$13</definedName>
    <definedName name="DDT.TaxAndInterestPaid" localSheetId="4">'[2]DDT_TDS_TCS'!$H$13</definedName>
    <definedName name="DDT.TaxAndInterestPaid" localSheetId="0">'[3]DDT_TDS_TCS'!$H$13</definedName>
    <definedName name="DDT.TaxAndInterestPaid" localSheetId="12">'[4]DDT_TDS_TCS'!$H$13</definedName>
    <definedName name="DDT.TaxAndInterestPaid">'[5]DDT_TDS_TCS'!$H$13</definedName>
    <definedName name="DDTP.Amt" localSheetId="1">'[1]IT_DDTP'!$F$46:$F$51</definedName>
    <definedName name="DDTP.Amt" localSheetId="4">'[2]IT_DDTP'!$F$46:$F$51</definedName>
    <definedName name="DDTP.Amt" localSheetId="0">'[3]IT_DDTP'!$F$46:$F$51</definedName>
    <definedName name="DDTP.Amt" localSheetId="12">'[4]IT_DDTP'!$F$46:$F$51</definedName>
    <definedName name="DDTP.Amt">'[5]IT_DDTP'!$F$46:$F$51</definedName>
    <definedName name="DDTP.Total" localSheetId="1">'[1]IT_DDTP'!$F$53</definedName>
    <definedName name="DDTP.Total" localSheetId="4">'[2]IT_DDTP'!$F$53</definedName>
    <definedName name="DDTP.Total" localSheetId="0">'[3]IT_DDTP'!$F$53</definedName>
    <definedName name="DDTP.Total" localSheetId="12">'[4]IT_DDTP'!$F$53</definedName>
    <definedName name="DDTP.Total">'[5]IT_DDTP'!$F$53</definedName>
    <definedName name="ded_usincome" localSheetId="1">'[1]Calculator'!$Q$7</definedName>
    <definedName name="ded_usincome" localSheetId="4">'[2]Calculator'!$Q$7</definedName>
    <definedName name="ded_usincome" localSheetId="0">'[3]Calculator'!$Q$7</definedName>
    <definedName name="ded_usincome" localSheetId="12">'[4]Calculator'!$Q$7</definedName>
    <definedName name="ded_usincome">'[5]Calculator'!$Q$7</definedName>
    <definedName name="DEP.FurnitureSummary" localSheetId="1">#REF!</definedName>
    <definedName name="DEP.FurnitureSummary" localSheetId="19">#REF!</definedName>
    <definedName name="DEP.FurnitureSummary" localSheetId="4">#REF!</definedName>
    <definedName name="DEP.FurnitureSummary" localSheetId="0">#REF!</definedName>
    <definedName name="DEP.FurnitureSummary" localSheetId="9">#REF!</definedName>
    <definedName name="DEP.FurnitureSummary" localSheetId="12">#REF!</definedName>
    <definedName name="DEP.FurnitureSummary">#REF!</definedName>
    <definedName name="DEP.IntangibleAssetSummary" localSheetId="1">#REF!</definedName>
    <definedName name="DEP.IntangibleAssetSummary" localSheetId="19">#REF!</definedName>
    <definedName name="DEP.IntangibleAssetSummary" localSheetId="4">#REF!</definedName>
    <definedName name="DEP.IntangibleAssetSummary" localSheetId="0">#REF!</definedName>
    <definedName name="DEP.IntangibleAssetSummary" localSheetId="9">#REF!</definedName>
    <definedName name="DEP.IntangibleAssetSummary" localSheetId="12">#REF!</definedName>
    <definedName name="DEP.IntangibleAssetSummary">#REF!</definedName>
    <definedName name="DEP.ShipsSummary" localSheetId="1">#REF!</definedName>
    <definedName name="DEP.ShipsSummary" localSheetId="19">#REF!</definedName>
    <definedName name="DEP.ShipsSummary" localSheetId="4">#REF!</definedName>
    <definedName name="DEP.ShipsSummary" localSheetId="0">#REF!</definedName>
    <definedName name="DEP.ShipsSummary" localSheetId="9">#REF!</definedName>
    <definedName name="DEP.ShipsSummary" localSheetId="12">#REF!</definedName>
    <definedName name="DEP.ShipsSummary">#REF!</definedName>
    <definedName name="DEP.TotalDepreciation" localSheetId="1">'[1]DEP_DCG'!$H$19</definedName>
    <definedName name="DEP.TotalDepreciation" localSheetId="4">'[2]DEP_DCG'!$H$19</definedName>
    <definedName name="DEP.TotalDepreciation" localSheetId="0">'[3]DEP_DCG'!$H$19</definedName>
    <definedName name="DEP.TotalDepreciation" localSheetId="12">'[4]DEP_DCG'!$H$19</definedName>
    <definedName name="DEP.TotalDepreciation">'[5]DEP_DCG'!$H$19</definedName>
    <definedName name="DEPB.DeprBlockTot100Percent" localSheetId="1">#REF!</definedName>
    <definedName name="DEPB.DeprBlockTot100Percent" localSheetId="19">#REF!</definedName>
    <definedName name="DEPB.DeprBlockTot100Percent" localSheetId="4">#REF!</definedName>
    <definedName name="DEPB.DeprBlockTot100Percent" localSheetId="0">#REF!</definedName>
    <definedName name="DEPB.DeprBlockTot100Percent" localSheetId="9">#REF!</definedName>
    <definedName name="DEPB.DeprBlockTot100Percent" localSheetId="12">#REF!</definedName>
    <definedName name="DEPB.DeprBlockTot100Percent">#REF!</definedName>
    <definedName name="DEPB.DeprBlockTot10Percent" localSheetId="1">#REF!</definedName>
    <definedName name="DEPB.DeprBlockTot10Percent" localSheetId="19">#REF!</definedName>
    <definedName name="DEPB.DeprBlockTot10Percent" localSheetId="4">#REF!</definedName>
    <definedName name="DEPB.DeprBlockTot10Percent" localSheetId="0">#REF!</definedName>
    <definedName name="DEPB.DeprBlockTot10Percent" localSheetId="9">#REF!</definedName>
    <definedName name="DEPB.DeprBlockTot10Percent" localSheetId="12">#REF!</definedName>
    <definedName name="DEPB.DeprBlockTot10Percent">#REF!</definedName>
    <definedName name="DEPB.DeprBlockTot5Percent" localSheetId="1">#REF!</definedName>
    <definedName name="DEPB.DeprBlockTot5Percent" localSheetId="19">#REF!</definedName>
    <definedName name="DEPB.DeprBlockTot5Percent" localSheetId="4">#REF!</definedName>
    <definedName name="DEPB.DeprBlockTot5Percent" localSheetId="0">#REF!</definedName>
    <definedName name="DEPB.DeprBlockTot5Percent" localSheetId="9">#REF!</definedName>
    <definedName name="DEPB.DeprBlockTot5Percent" localSheetId="12">#REF!</definedName>
    <definedName name="DEPB.DeprBlockTot5Percent">#REF!</definedName>
    <definedName name="DEPB.TotBuildng" localSheetId="1">#REF!</definedName>
    <definedName name="DEPB.TotBuildng" localSheetId="19">#REF!</definedName>
    <definedName name="DEPB.TotBuildng" localSheetId="4">#REF!</definedName>
    <definedName name="DEPB.TotBuildng" localSheetId="0">#REF!</definedName>
    <definedName name="DEPB.TotBuildng" localSheetId="9">#REF!</definedName>
    <definedName name="DEPB.TotBuildng">#REF!</definedName>
    <definedName name="DEPP.DeprBlockTot100Percent" localSheetId="1">#REF!</definedName>
    <definedName name="DEPP.DeprBlockTot100Percent" localSheetId="19">#REF!</definedName>
    <definedName name="DEPP.DeprBlockTot100Percent" localSheetId="4">#REF!</definedName>
    <definedName name="DEPP.DeprBlockTot100Percent" localSheetId="0">#REF!</definedName>
    <definedName name="DEPP.DeprBlockTot100Percent" localSheetId="9">#REF!</definedName>
    <definedName name="DEPP.DeprBlockTot100Percent">#REF!</definedName>
    <definedName name="DEPP.DeprBlockTot15Percent" localSheetId="1">#REF!</definedName>
    <definedName name="DEPP.DeprBlockTot15Percent" localSheetId="19">#REF!</definedName>
    <definedName name="DEPP.DeprBlockTot15Percent" localSheetId="4">#REF!</definedName>
    <definedName name="DEPP.DeprBlockTot15Percent" localSheetId="0">#REF!</definedName>
    <definedName name="DEPP.DeprBlockTot15Percent" localSheetId="9">#REF!</definedName>
    <definedName name="DEPP.DeprBlockTot15Percent">#REF!</definedName>
    <definedName name="DEPP.DeprBlockTot30Percent" localSheetId="1">#REF!</definedName>
    <definedName name="DEPP.DeprBlockTot30Percent" localSheetId="19">#REF!</definedName>
    <definedName name="DEPP.DeprBlockTot30Percent" localSheetId="4">#REF!</definedName>
    <definedName name="DEPP.DeprBlockTot30Percent" localSheetId="0">#REF!</definedName>
    <definedName name="DEPP.DeprBlockTot30Percent" localSheetId="9">#REF!</definedName>
    <definedName name="DEPP.DeprBlockTot30Percent">#REF!</definedName>
    <definedName name="DEPP.DeprBlockTot40Percent" localSheetId="1">#REF!</definedName>
    <definedName name="DEPP.DeprBlockTot40Percent" localSheetId="19">#REF!</definedName>
    <definedName name="DEPP.DeprBlockTot40Percent" localSheetId="4">#REF!</definedName>
    <definedName name="DEPP.DeprBlockTot40Percent" localSheetId="0">#REF!</definedName>
    <definedName name="DEPP.DeprBlockTot40Percent" localSheetId="9">#REF!</definedName>
    <definedName name="DEPP.DeprBlockTot40Percent">#REF!</definedName>
    <definedName name="DEPP.DeprBlockTot50Percent" localSheetId="1">#REF!</definedName>
    <definedName name="DEPP.DeprBlockTot50Percent" localSheetId="19">#REF!</definedName>
    <definedName name="DEPP.DeprBlockTot50Percent" localSheetId="4">#REF!</definedName>
    <definedName name="DEPP.DeprBlockTot50Percent" localSheetId="0">#REF!</definedName>
    <definedName name="DEPP.DeprBlockTot50Percent" localSheetId="9">#REF!</definedName>
    <definedName name="DEPP.DeprBlockTot50Percent">#REF!</definedName>
    <definedName name="DEPP.DeprBlockTot60Percent" localSheetId="1">#REF!</definedName>
    <definedName name="DEPP.DeprBlockTot60Percent" localSheetId="19">#REF!</definedName>
    <definedName name="DEPP.DeprBlockTot60Percent" localSheetId="4">#REF!</definedName>
    <definedName name="DEPP.DeprBlockTot60Percent" localSheetId="0">#REF!</definedName>
    <definedName name="DEPP.DeprBlockTot60Percent" localSheetId="9">#REF!</definedName>
    <definedName name="DEPP.DeprBlockTot60Percent">#REF!</definedName>
    <definedName name="DEPP.DeprBlockTot80Percent" localSheetId="1">#REF!</definedName>
    <definedName name="DEPP.DeprBlockTot80Percent" localSheetId="19">#REF!</definedName>
    <definedName name="DEPP.DeprBlockTot80Percent" localSheetId="4">#REF!</definedName>
    <definedName name="DEPP.DeprBlockTot80Percent" localSheetId="0">#REF!</definedName>
    <definedName name="DEPP.DeprBlockTot80Percent" localSheetId="9">#REF!</definedName>
    <definedName name="DEPP.DeprBlockTot80Percent">#REF!</definedName>
    <definedName name="DEPP.TotPlntMach" localSheetId="1">#REF!</definedName>
    <definedName name="DEPP.TotPlntMach" localSheetId="19">#REF!</definedName>
    <definedName name="DEPP.TotPlntMach" localSheetId="4">#REF!</definedName>
    <definedName name="DEPP.TotPlntMach" localSheetId="0">#REF!</definedName>
    <definedName name="DEPP.TotPlntMach" localSheetId="9">#REF!</definedName>
    <definedName name="DEPP.TotPlntMach">#REF!</definedName>
    <definedName name="DPM100.AdditionsGrThan180Days" localSheetId="1">#REF!</definedName>
    <definedName name="DPM100.AdditionsGrThan180Days" localSheetId="19">#REF!</definedName>
    <definedName name="DPM100.AdditionsGrThan180Days" localSheetId="4">#REF!</definedName>
    <definedName name="DPM100.AdditionsGrThan180Days" localSheetId="0">#REF!</definedName>
    <definedName name="DPM100.AdditionsGrThan180Days" localSheetId="9">#REF!</definedName>
    <definedName name="DPM100.AdditionsGrThan180Days">#REF!</definedName>
    <definedName name="DPM100.AdditionsLessThan180Days" localSheetId="1">#REF!</definedName>
    <definedName name="DPM100.AdditionsLessThan180Days" localSheetId="19">#REF!</definedName>
    <definedName name="DPM100.AdditionsLessThan180Days" localSheetId="4">#REF!</definedName>
    <definedName name="DPM100.AdditionsLessThan180Days" localSheetId="0">#REF!</definedName>
    <definedName name="DPM100.AdditionsLessThan180Days" localSheetId="9">#REF!</definedName>
    <definedName name="DPM100.AdditionsLessThan180Days">#REF!</definedName>
    <definedName name="DPM100.AddlnDeprDuringYearAdditions" localSheetId="1">#REF!</definedName>
    <definedName name="DPM100.AddlnDeprDuringYearAdditions" localSheetId="19">#REF!</definedName>
    <definedName name="DPM100.AddlnDeprDuringYearAdditions" localSheetId="4">#REF!</definedName>
    <definedName name="DPM100.AddlnDeprDuringYearAdditions" localSheetId="0">#REF!</definedName>
    <definedName name="DPM100.AddlnDeprDuringYearAdditions" localSheetId="9">#REF!</definedName>
    <definedName name="DPM100.AddlnDeprDuringYearAdditions">#REF!</definedName>
    <definedName name="DPM100.AddlnDeprOnGT180DayAdditions" localSheetId="1">#REF!</definedName>
    <definedName name="DPM100.AddlnDeprOnGT180DayAdditions" localSheetId="19">#REF!</definedName>
    <definedName name="DPM100.AddlnDeprOnGT180DayAdditions" localSheetId="4">#REF!</definedName>
    <definedName name="DPM100.AddlnDeprOnGT180DayAdditions" localSheetId="0">#REF!</definedName>
    <definedName name="DPM100.AddlnDeprOnGT180DayAdditions" localSheetId="9">#REF!</definedName>
    <definedName name="DPM100.AddlnDeprOnGT180DayAdditions">#REF!</definedName>
    <definedName name="DPM100.CapGainUs50" localSheetId="1">#REF!</definedName>
    <definedName name="DPM100.CapGainUs50" localSheetId="19">#REF!</definedName>
    <definedName name="DPM100.CapGainUs50" localSheetId="4">#REF!</definedName>
    <definedName name="DPM100.CapGainUs50" localSheetId="0">#REF!</definedName>
    <definedName name="DPM100.CapGainUs50" localSheetId="9">#REF!</definedName>
    <definedName name="DPM100.CapGainUs50">#REF!</definedName>
    <definedName name="DPM100.DepreciationAtFullRate" localSheetId="1">#REF!</definedName>
    <definedName name="DPM100.DepreciationAtFullRate" localSheetId="19">#REF!</definedName>
    <definedName name="DPM100.DepreciationAtFullRate" localSheetId="4">#REF!</definedName>
    <definedName name="DPM100.DepreciationAtFullRate" localSheetId="0">#REF!</definedName>
    <definedName name="DPM100.DepreciationAtFullRate" localSheetId="9">#REF!</definedName>
    <definedName name="DPM100.DepreciationAtFullRate">#REF!</definedName>
    <definedName name="DPM100.DepreciationAtHalfRate" localSheetId="1">#REF!</definedName>
    <definedName name="DPM100.DepreciationAtHalfRate" localSheetId="19">#REF!</definedName>
    <definedName name="DPM100.DepreciationAtHalfRate" localSheetId="4">#REF!</definedName>
    <definedName name="DPM100.DepreciationAtHalfRate" localSheetId="0">#REF!</definedName>
    <definedName name="DPM100.DepreciationAtHalfRate" localSheetId="9">#REF!</definedName>
    <definedName name="DPM100.DepreciationAtHalfRate">#REF!</definedName>
    <definedName name="DPM100.ExpdrOnTrforSaleAsset" localSheetId="1">#REF!</definedName>
    <definedName name="DPM100.ExpdrOnTrforSaleAsset" localSheetId="19">#REF!</definedName>
    <definedName name="DPM100.ExpdrOnTrforSaleAsset" localSheetId="4">#REF!</definedName>
    <definedName name="DPM100.ExpdrOnTrforSaleAsset" localSheetId="0">#REF!</definedName>
    <definedName name="DPM100.ExpdrOnTrforSaleAsset" localSheetId="9">#REF!</definedName>
    <definedName name="DPM100.ExpdrOnTrforSaleAsset">#REF!</definedName>
    <definedName name="DPM100.FullRateDeprAmt" localSheetId="1">#REF!</definedName>
    <definedName name="DPM100.FullRateDeprAmt" localSheetId="19">#REF!</definedName>
    <definedName name="DPM100.FullRateDeprAmt" localSheetId="4">#REF!</definedName>
    <definedName name="DPM100.FullRateDeprAmt" localSheetId="0">#REF!</definedName>
    <definedName name="DPM100.FullRateDeprAmt" localSheetId="9">#REF!</definedName>
    <definedName name="DPM100.FullRateDeprAmt">#REF!</definedName>
    <definedName name="DPM100.HalfRateDeprAmt" localSheetId="1">#REF!</definedName>
    <definedName name="DPM100.HalfRateDeprAmt" localSheetId="19">#REF!</definedName>
    <definedName name="DPM100.HalfRateDeprAmt" localSheetId="4">#REF!</definedName>
    <definedName name="DPM100.HalfRateDeprAmt" localSheetId="0">#REF!</definedName>
    <definedName name="DPM100.HalfRateDeprAmt" localSheetId="9">#REF!</definedName>
    <definedName name="DPM100.HalfRateDeprAmt">#REF!</definedName>
    <definedName name="DPM100.RATE" localSheetId="1">#REF!</definedName>
    <definedName name="DPM100.RATE" localSheetId="19">#REF!</definedName>
    <definedName name="DPM100.RATE" localSheetId="4">#REF!</definedName>
    <definedName name="DPM100.RATE" localSheetId="0">#REF!</definedName>
    <definedName name="DPM100.RATE" localSheetId="9">#REF!</definedName>
    <definedName name="DPM100.RATE">#REF!</definedName>
    <definedName name="DPM100.RealizationPeriodDuringYear" localSheetId="1">#REF!</definedName>
    <definedName name="DPM100.RealizationPeriodDuringYear" localSheetId="19">#REF!</definedName>
    <definedName name="DPM100.RealizationPeriodDuringYear" localSheetId="4">#REF!</definedName>
    <definedName name="DPM100.RealizationPeriodDuringYear" localSheetId="0">#REF!</definedName>
    <definedName name="DPM100.RealizationPeriodDuringYear" localSheetId="9">#REF!</definedName>
    <definedName name="DPM100.RealizationPeriodDuringYear">#REF!</definedName>
    <definedName name="DPM100.RealizationTotalPeriod" localSheetId="1">#REF!</definedName>
    <definedName name="DPM100.RealizationTotalPeriod" localSheetId="19">#REF!</definedName>
    <definedName name="DPM100.RealizationTotalPeriod" localSheetId="4">#REF!</definedName>
    <definedName name="DPM100.RealizationTotalPeriod" localSheetId="0">#REF!</definedName>
    <definedName name="DPM100.RealizationTotalPeriod" localSheetId="9">#REF!</definedName>
    <definedName name="DPM100.RealizationTotalPeriod">#REF!</definedName>
    <definedName name="DPM100.TotalDepreciation" localSheetId="1">#REF!</definedName>
    <definedName name="DPM100.TotalDepreciation" localSheetId="19">#REF!</definedName>
    <definedName name="DPM100.TotalDepreciation" localSheetId="4">#REF!</definedName>
    <definedName name="DPM100.TotalDepreciation" localSheetId="0">#REF!</definedName>
    <definedName name="DPM100.TotalDepreciation" localSheetId="9">#REF!</definedName>
    <definedName name="DPM100.TotalDepreciation">#REF!</definedName>
    <definedName name="DPM100.WDVFirstDay" localSheetId="1">#REF!</definedName>
    <definedName name="DPM100.WDVFirstDay" localSheetId="19">#REF!</definedName>
    <definedName name="DPM100.WDVFirstDay" localSheetId="4">#REF!</definedName>
    <definedName name="DPM100.WDVFirstDay" localSheetId="0">#REF!</definedName>
    <definedName name="DPM100.WDVFirstDay" localSheetId="9">#REF!</definedName>
    <definedName name="DPM100.WDVFirstDay">#REF!</definedName>
    <definedName name="DPM100.WDVLastDay" localSheetId="1">#REF!</definedName>
    <definedName name="DPM100.WDVLastDay" localSheetId="19">#REF!</definedName>
    <definedName name="DPM100.WDVLastDay" localSheetId="4">#REF!</definedName>
    <definedName name="DPM100.WDVLastDay" localSheetId="0">#REF!</definedName>
    <definedName name="DPM100.WDVLastDay" localSheetId="9">#REF!</definedName>
    <definedName name="DPM100.WDVLastDay">#REF!</definedName>
    <definedName name="DPM15.AdditionsGrThan180Days" localSheetId="1">'[1]DPM_DOA'!$D$6</definedName>
    <definedName name="DPM15.AdditionsGrThan180Days" localSheetId="4">'[2]DPM_DOA'!$D$6</definedName>
    <definedName name="DPM15.AdditionsGrThan180Days" localSheetId="0">'[3]DPM_DOA'!$D$6</definedName>
    <definedName name="DPM15.AdditionsGrThan180Days" localSheetId="12">'[4]DPM_DOA'!$D$6</definedName>
    <definedName name="DPM15.AdditionsGrThan180Days">'[5]DPM_DOA'!$D$6</definedName>
    <definedName name="DPM15.AdditionsLessThan180Days" localSheetId="1">'[1]DPM_DOA'!$D$9</definedName>
    <definedName name="DPM15.AdditionsLessThan180Days" localSheetId="4">'[2]DPM_DOA'!$D$9</definedName>
    <definedName name="DPM15.AdditionsLessThan180Days" localSheetId="0">'[3]DPM_DOA'!$D$9</definedName>
    <definedName name="DPM15.AdditionsLessThan180Days" localSheetId="12">'[4]DPM_DOA'!$D$9</definedName>
    <definedName name="DPM15.AdditionsLessThan180Days">'[5]DPM_DOA'!$D$9</definedName>
    <definedName name="DPM15.AddlnDeprDuringYearAdditions" localSheetId="1">'[1]DPM_DOA'!$D$15</definedName>
    <definedName name="DPM15.AddlnDeprDuringYearAdditions" localSheetId="4">'[2]DPM_DOA'!$D$15</definedName>
    <definedName name="DPM15.AddlnDeprDuringYearAdditions" localSheetId="0">'[3]DPM_DOA'!$D$15</definedName>
    <definedName name="DPM15.AddlnDeprDuringYearAdditions" localSheetId="12">'[4]DPM_DOA'!$D$15</definedName>
    <definedName name="DPM15.AddlnDeprDuringYearAdditions">'[5]DPM_DOA'!$D$15</definedName>
    <definedName name="DPM15.AddlnDeprOnGT180DayAdditions" localSheetId="1">'[1]DPM_DOA'!$D$14</definedName>
    <definedName name="DPM15.AddlnDeprOnGT180DayAdditions" localSheetId="4">'[2]DPM_DOA'!$D$14</definedName>
    <definedName name="DPM15.AddlnDeprOnGT180DayAdditions" localSheetId="0">'[3]DPM_DOA'!$D$14</definedName>
    <definedName name="DPM15.AddlnDeprOnGT180DayAdditions" localSheetId="12">'[4]DPM_DOA'!$D$14</definedName>
    <definedName name="DPM15.AddlnDeprOnGT180DayAdditions">'[5]DPM_DOA'!$D$14</definedName>
    <definedName name="DPM15.CapGainUs50" localSheetId="1">#REF!</definedName>
    <definedName name="DPM15.CapGainUs50" localSheetId="19">#REF!</definedName>
    <definedName name="DPM15.CapGainUs50" localSheetId="4">#REF!</definedName>
    <definedName name="DPM15.CapGainUs50" localSheetId="0">#REF!</definedName>
    <definedName name="DPM15.CapGainUs50" localSheetId="9">#REF!</definedName>
    <definedName name="DPM15.CapGainUs50" localSheetId="12">#REF!</definedName>
    <definedName name="DPM15.CapGainUs50">#REF!</definedName>
    <definedName name="DPM15.DepreciationAtFullRate" localSheetId="1">'[1]DPM_DOA'!$D$12</definedName>
    <definedName name="DPM15.DepreciationAtFullRate" localSheetId="4">'[2]DPM_DOA'!$D$12</definedName>
    <definedName name="DPM15.DepreciationAtFullRate" localSheetId="0">'[3]DPM_DOA'!$D$12</definedName>
    <definedName name="DPM15.DepreciationAtFullRate" localSheetId="12">'[4]DPM_DOA'!$D$12</definedName>
    <definedName name="DPM15.DepreciationAtFullRate">'[5]DPM_DOA'!$D$12</definedName>
    <definedName name="DPM15.DepreciationAtHalfRate" localSheetId="1">'[1]DPM_DOA'!$D$13</definedName>
    <definedName name="DPM15.DepreciationAtHalfRate" localSheetId="4">'[2]DPM_DOA'!$D$13</definedName>
    <definedName name="DPM15.DepreciationAtHalfRate" localSheetId="0">'[3]DPM_DOA'!$D$13</definedName>
    <definedName name="DPM15.DepreciationAtHalfRate" localSheetId="12">'[4]DPM_DOA'!$D$13</definedName>
    <definedName name="DPM15.DepreciationAtHalfRate">'[5]DPM_DOA'!$D$13</definedName>
    <definedName name="DPM15.ExpdrOnTrforSaleAsset" localSheetId="1">#REF!</definedName>
    <definedName name="DPM15.ExpdrOnTrforSaleAsset" localSheetId="19">#REF!</definedName>
    <definedName name="DPM15.ExpdrOnTrforSaleAsset" localSheetId="4">#REF!</definedName>
    <definedName name="DPM15.ExpdrOnTrforSaleAsset" localSheetId="0">#REF!</definedName>
    <definedName name="DPM15.ExpdrOnTrforSaleAsset" localSheetId="9">#REF!</definedName>
    <definedName name="DPM15.ExpdrOnTrforSaleAsset" localSheetId="12">#REF!</definedName>
    <definedName name="DPM15.ExpdrOnTrforSaleAsset">#REF!</definedName>
    <definedName name="DPM15.FullRateDeprAmt" localSheetId="1">'[1]DPM_DOA'!$D$8</definedName>
    <definedName name="DPM15.FullRateDeprAmt" localSheetId="4">'[2]DPM_DOA'!$D$8</definedName>
    <definedName name="DPM15.FullRateDeprAmt" localSheetId="0">'[3]DPM_DOA'!$D$8</definedName>
    <definedName name="DPM15.FullRateDeprAmt" localSheetId="12">'[4]DPM_DOA'!$D$8</definedName>
    <definedName name="DPM15.FullRateDeprAmt">'[5]DPM_DOA'!$D$8</definedName>
    <definedName name="DPM15.HalfRateDeprAmt" localSheetId="1">'[1]DPM_DOA'!$D$11</definedName>
    <definedName name="DPM15.HalfRateDeprAmt" localSheetId="4">'[2]DPM_DOA'!$D$11</definedName>
    <definedName name="DPM15.HalfRateDeprAmt" localSheetId="0">'[3]DPM_DOA'!$D$11</definedName>
    <definedName name="DPM15.HalfRateDeprAmt" localSheetId="12">'[4]DPM_DOA'!$D$11</definedName>
    <definedName name="DPM15.HalfRateDeprAmt">'[5]DPM_DOA'!$D$11</definedName>
    <definedName name="DPM15.RATE" localSheetId="1">'[1]DPM_DOA'!$D$3</definedName>
    <definedName name="DPM15.RATE" localSheetId="4">'[2]DPM_DOA'!$D$3</definedName>
    <definedName name="DPM15.RATE" localSheetId="0">'[3]DPM_DOA'!$D$3</definedName>
    <definedName name="DPM15.RATE" localSheetId="12">'[4]DPM_DOA'!$D$3</definedName>
    <definedName name="DPM15.RATE">'[5]DPM_DOA'!$D$3</definedName>
    <definedName name="DPM15.RealizationPeriodDuringYear" localSheetId="1">'[1]DPM_DOA'!$D$10</definedName>
    <definedName name="DPM15.RealizationPeriodDuringYear" localSheetId="4">'[2]DPM_DOA'!$D$10</definedName>
    <definedName name="DPM15.RealizationPeriodDuringYear" localSheetId="0">'[3]DPM_DOA'!$D$10</definedName>
    <definedName name="DPM15.RealizationPeriodDuringYear" localSheetId="12">'[4]DPM_DOA'!$D$10</definedName>
    <definedName name="DPM15.RealizationPeriodDuringYear">'[5]DPM_DOA'!$D$10</definedName>
    <definedName name="DPM15.RealizationTotalPeriod" localSheetId="1">'[1]DPM_DOA'!$D$7</definedName>
    <definedName name="DPM15.RealizationTotalPeriod" localSheetId="4">'[2]DPM_DOA'!$D$7</definedName>
    <definedName name="DPM15.RealizationTotalPeriod" localSheetId="0">'[3]DPM_DOA'!$D$7</definedName>
    <definedName name="DPM15.RealizationTotalPeriod" localSheetId="12">'[4]DPM_DOA'!$D$7</definedName>
    <definedName name="DPM15.RealizationTotalPeriod">'[5]DPM_DOA'!$D$7</definedName>
    <definedName name="DPM15.TotalDepreciation" localSheetId="1">'[1]DPM_DOA'!$D$16</definedName>
    <definedName name="DPM15.TotalDepreciation" localSheetId="4">'[2]DPM_DOA'!$D$16</definedName>
    <definedName name="DPM15.TotalDepreciation" localSheetId="0">'[3]DPM_DOA'!$D$16</definedName>
    <definedName name="DPM15.TotalDepreciation" localSheetId="12">'[4]DPM_DOA'!$D$16</definedName>
    <definedName name="DPM15.TotalDepreciation">'[5]DPM_DOA'!$D$16</definedName>
    <definedName name="DPM15.WDVFirstDay" localSheetId="1">'[1]DPM_DOA'!$D$5</definedName>
    <definedName name="DPM15.WDVFirstDay" localSheetId="4">'[2]DPM_DOA'!$D$5</definedName>
    <definedName name="DPM15.WDVFirstDay" localSheetId="0">'[3]DPM_DOA'!$D$5</definedName>
    <definedName name="DPM15.WDVFirstDay" localSheetId="12">'[4]DPM_DOA'!$D$5</definedName>
    <definedName name="DPM15.WDVFirstDay">'[5]DPM_DOA'!$D$5</definedName>
    <definedName name="DPM15.WDVLastDay" localSheetId="1">#REF!</definedName>
    <definedName name="DPM15.WDVLastDay" localSheetId="19">#REF!</definedName>
    <definedName name="DPM15.WDVLastDay" localSheetId="4">#REF!</definedName>
    <definedName name="DPM15.WDVLastDay" localSheetId="0">#REF!</definedName>
    <definedName name="DPM15.WDVLastDay" localSheetId="9">#REF!</definedName>
    <definedName name="DPM15.WDVLastDay" localSheetId="12">#REF!</definedName>
    <definedName name="DPM15.WDVLastDay">#REF!</definedName>
    <definedName name="DPM30.AdditionsGrThan180Days" localSheetId="1">#REF!</definedName>
    <definedName name="DPM30.AdditionsGrThan180Days" localSheetId="19">#REF!</definedName>
    <definedName name="DPM30.AdditionsGrThan180Days" localSheetId="4">#REF!</definedName>
    <definedName name="DPM30.AdditionsGrThan180Days" localSheetId="0">#REF!</definedName>
    <definedName name="DPM30.AdditionsGrThan180Days" localSheetId="9">#REF!</definedName>
    <definedName name="DPM30.AdditionsGrThan180Days" localSheetId="12">#REF!</definedName>
    <definedName name="DPM30.AdditionsGrThan180Days">#REF!</definedName>
    <definedName name="DPM30.AdditionsLessThan180Days" localSheetId="1">#REF!</definedName>
    <definedName name="DPM30.AdditionsLessThan180Days" localSheetId="19">#REF!</definedName>
    <definedName name="DPM30.AdditionsLessThan180Days" localSheetId="4">#REF!</definedName>
    <definedName name="DPM30.AdditionsLessThan180Days" localSheetId="0">#REF!</definedName>
    <definedName name="DPM30.AdditionsLessThan180Days" localSheetId="9">#REF!</definedName>
    <definedName name="DPM30.AdditionsLessThan180Days" localSheetId="12">#REF!</definedName>
    <definedName name="DPM30.AdditionsLessThan180Days">#REF!</definedName>
    <definedName name="DPM30.AddlnDeprDuringYearAdditions" localSheetId="1">#REF!</definedName>
    <definedName name="DPM30.AddlnDeprDuringYearAdditions" localSheetId="19">#REF!</definedName>
    <definedName name="DPM30.AddlnDeprDuringYearAdditions" localSheetId="4">#REF!</definedName>
    <definedName name="DPM30.AddlnDeprDuringYearAdditions" localSheetId="0">#REF!</definedName>
    <definedName name="DPM30.AddlnDeprDuringYearAdditions" localSheetId="9">#REF!</definedName>
    <definedName name="DPM30.AddlnDeprDuringYearAdditions">#REF!</definedName>
    <definedName name="DPM30.AddlnDeprOnGT180DayAdditions" localSheetId="1">#REF!</definedName>
    <definedName name="DPM30.AddlnDeprOnGT180DayAdditions" localSheetId="19">#REF!</definedName>
    <definedName name="DPM30.AddlnDeprOnGT180DayAdditions" localSheetId="4">#REF!</definedName>
    <definedName name="DPM30.AddlnDeprOnGT180DayAdditions" localSheetId="0">#REF!</definedName>
    <definedName name="DPM30.AddlnDeprOnGT180DayAdditions" localSheetId="9">#REF!</definedName>
    <definedName name="DPM30.AddlnDeprOnGT180DayAdditions">#REF!</definedName>
    <definedName name="DPM30.CapGainUs50" localSheetId="1">#REF!</definedName>
    <definedName name="DPM30.CapGainUs50" localSheetId="19">#REF!</definedName>
    <definedName name="DPM30.CapGainUs50" localSheetId="4">#REF!</definedName>
    <definedName name="DPM30.CapGainUs50" localSheetId="0">#REF!</definedName>
    <definedName name="DPM30.CapGainUs50" localSheetId="9">#REF!</definedName>
    <definedName name="DPM30.CapGainUs50">#REF!</definedName>
    <definedName name="DPM30.DepreciationAtFullRate" localSheetId="1">#REF!</definedName>
    <definedName name="DPM30.DepreciationAtFullRate" localSheetId="19">#REF!</definedName>
    <definedName name="DPM30.DepreciationAtFullRate" localSheetId="4">#REF!</definedName>
    <definedName name="DPM30.DepreciationAtFullRate" localSheetId="0">#REF!</definedName>
    <definedName name="DPM30.DepreciationAtFullRate" localSheetId="9">#REF!</definedName>
    <definedName name="DPM30.DepreciationAtFullRate">#REF!</definedName>
    <definedName name="DPM30.DepreciationAtHalfRate" localSheetId="1">#REF!</definedName>
    <definedName name="DPM30.DepreciationAtHalfRate" localSheetId="19">#REF!</definedName>
    <definedName name="DPM30.DepreciationAtHalfRate" localSheetId="4">#REF!</definedName>
    <definedName name="DPM30.DepreciationAtHalfRate" localSheetId="0">#REF!</definedName>
    <definedName name="DPM30.DepreciationAtHalfRate" localSheetId="9">#REF!</definedName>
    <definedName name="DPM30.DepreciationAtHalfRate">#REF!</definedName>
    <definedName name="DPM30.ExpdrOnTrforSaleAsset" localSheetId="1">#REF!</definedName>
    <definedName name="DPM30.ExpdrOnTrforSaleAsset" localSheetId="19">#REF!</definedName>
    <definedName name="DPM30.ExpdrOnTrforSaleAsset" localSheetId="4">#REF!</definedName>
    <definedName name="DPM30.ExpdrOnTrforSaleAsset" localSheetId="0">#REF!</definedName>
    <definedName name="DPM30.ExpdrOnTrforSaleAsset" localSheetId="9">#REF!</definedName>
    <definedName name="DPM30.ExpdrOnTrforSaleAsset">#REF!</definedName>
    <definedName name="DPM30.FullRateDeprAmt" localSheetId="1">#REF!</definedName>
    <definedName name="DPM30.FullRateDeprAmt" localSheetId="19">#REF!</definedName>
    <definedName name="DPM30.FullRateDeprAmt" localSheetId="4">#REF!</definedName>
    <definedName name="DPM30.FullRateDeprAmt" localSheetId="0">#REF!</definedName>
    <definedName name="DPM30.FullRateDeprAmt" localSheetId="9">#REF!</definedName>
    <definedName name="DPM30.FullRateDeprAmt">#REF!</definedName>
    <definedName name="DPM30.HalfRateDeprAmt" localSheetId="1">#REF!</definedName>
    <definedName name="DPM30.HalfRateDeprAmt" localSheetId="19">#REF!</definedName>
    <definedName name="DPM30.HalfRateDeprAmt" localSheetId="4">#REF!</definedName>
    <definedName name="DPM30.HalfRateDeprAmt" localSheetId="0">#REF!</definedName>
    <definedName name="DPM30.HalfRateDeprAmt" localSheetId="9">#REF!</definedName>
    <definedName name="DPM30.HalfRateDeprAmt">#REF!</definedName>
    <definedName name="DPM30.RATE" localSheetId="1">#REF!</definedName>
    <definedName name="DPM30.RATE" localSheetId="19">#REF!</definedName>
    <definedName name="DPM30.RATE" localSheetId="4">#REF!</definedName>
    <definedName name="DPM30.RATE" localSheetId="0">#REF!</definedName>
    <definedName name="DPM30.RATE" localSheetId="9">#REF!</definedName>
    <definedName name="DPM30.RATE">#REF!</definedName>
    <definedName name="DPM30.RealizationPeriodDuringYear" localSheetId="1">#REF!</definedName>
    <definedName name="DPM30.RealizationPeriodDuringYear" localSheetId="19">#REF!</definedName>
    <definedName name="DPM30.RealizationPeriodDuringYear" localSheetId="4">#REF!</definedName>
    <definedName name="DPM30.RealizationPeriodDuringYear" localSheetId="0">#REF!</definedName>
    <definedName name="DPM30.RealizationPeriodDuringYear" localSheetId="9">#REF!</definedName>
    <definedName name="DPM30.RealizationPeriodDuringYear">#REF!</definedName>
    <definedName name="DPM30.RealizationTotalPeriod" localSheetId="1">#REF!</definedName>
    <definedName name="DPM30.RealizationTotalPeriod" localSheetId="19">#REF!</definedName>
    <definedName name="DPM30.RealizationTotalPeriod" localSheetId="4">#REF!</definedName>
    <definedName name="DPM30.RealizationTotalPeriod" localSheetId="0">#REF!</definedName>
    <definedName name="DPM30.RealizationTotalPeriod" localSheetId="9">#REF!</definedName>
    <definedName name="DPM30.RealizationTotalPeriod">#REF!</definedName>
    <definedName name="DPM30.TotalDepreciation" localSheetId="1">#REF!</definedName>
    <definedName name="DPM30.TotalDepreciation" localSheetId="19">#REF!</definedName>
    <definedName name="DPM30.TotalDepreciation" localSheetId="4">#REF!</definedName>
    <definedName name="DPM30.TotalDepreciation" localSheetId="0">#REF!</definedName>
    <definedName name="DPM30.TotalDepreciation" localSheetId="9">#REF!</definedName>
    <definedName name="DPM30.TotalDepreciation">#REF!</definedName>
    <definedName name="DPM30.WDVFirstDay" localSheetId="1">#REF!</definedName>
    <definedName name="DPM30.WDVFirstDay" localSheetId="19">#REF!</definedName>
    <definedName name="DPM30.WDVFirstDay" localSheetId="4">#REF!</definedName>
    <definedName name="DPM30.WDVFirstDay" localSheetId="0">#REF!</definedName>
    <definedName name="DPM30.WDVFirstDay" localSheetId="9">#REF!</definedName>
    <definedName name="DPM30.WDVFirstDay">#REF!</definedName>
    <definedName name="DPM30.WDVLastDay" localSheetId="1">#REF!</definedName>
    <definedName name="DPM30.WDVLastDay" localSheetId="19">#REF!</definedName>
    <definedName name="DPM30.WDVLastDay" localSheetId="4">#REF!</definedName>
    <definedName name="DPM30.WDVLastDay" localSheetId="0">#REF!</definedName>
    <definedName name="DPM30.WDVLastDay" localSheetId="9">#REF!</definedName>
    <definedName name="DPM30.WDVLastDay">#REF!</definedName>
    <definedName name="DPM40.AdditionsGrThan180Days" localSheetId="1">#REF!</definedName>
    <definedName name="DPM40.AdditionsGrThan180Days" localSheetId="19">#REF!</definedName>
    <definedName name="DPM40.AdditionsGrThan180Days" localSheetId="4">#REF!</definedName>
    <definedName name="DPM40.AdditionsGrThan180Days" localSheetId="0">#REF!</definedName>
    <definedName name="DPM40.AdditionsGrThan180Days" localSheetId="9">#REF!</definedName>
    <definedName name="DPM40.AdditionsGrThan180Days">#REF!</definedName>
    <definedName name="DPM40.AdditionsLessThan180Days" localSheetId="1">#REF!</definedName>
    <definedName name="DPM40.AdditionsLessThan180Days" localSheetId="19">#REF!</definedName>
    <definedName name="DPM40.AdditionsLessThan180Days" localSheetId="4">#REF!</definedName>
    <definedName name="DPM40.AdditionsLessThan180Days" localSheetId="0">#REF!</definedName>
    <definedName name="DPM40.AdditionsLessThan180Days" localSheetId="9">#REF!</definedName>
    <definedName name="DPM40.AdditionsLessThan180Days">#REF!</definedName>
    <definedName name="DPM40.AddlnDeprDuringYearAdditions" localSheetId="1">#REF!</definedName>
    <definedName name="DPM40.AddlnDeprDuringYearAdditions" localSheetId="19">#REF!</definedName>
    <definedName name="DPM40.AddlnDeprDuringYearAdditions" localSheetId="4">#REF!</definedName>
    <definedName name="DPM40.AddlnDeprDuringYearAdditions" localSheetId="0">#REF!</definedName>
    <definedName name="DPM40.AddlnDeprDuringYearAdditions" localSheetId="9">#REF!</definedName>
    <definedName name="DPM40.AddlnDeprDuringYearAdditions">#REF!</definedName>
    <definedName name="DPM40.AddlnDeprOnGT180DayAdditions" localSheetId="1">#REF!</definedName>
    <definedName name="DPM40.AddlnDeprOnGT180DayAdditions" localSheetId="19">#REF!</definedName>
    <definedName name="DPM40.AddlnDeprOnGT180DayAdditions" localSheetId="4">#REF!</definedName>
    <definedName name="DPM40.AddlnDeprOnGT180DayAdditions" localSheetId="0">#REF!</definedName>
    <definedName name="DPM40.AddlnDeprOnGT180DayAdditions" localSheetId="9">#REF!</definedName>
    <definedName name="DPM40.AddlnDeprOnGT180DayAdditions">#REF!</definedName>
    <definedName name="DPM40.CapGainUs50" localSheetId="1">#REF!</definedName>
    <definedName name="DPM40.CapGainUs50" localSheetId="19">#REF!</definedName>
    <definedName name="DPM40.CapGainUs50" localSheetId="4">#REF!</definedName>
    <definedName name="DPM40.CapGainUs50" localSheetId="0">#REF!</definedName>
    <definedName name="DPM40.CapGainUs50" localSheetId="9">#REF!</definedName>
    <definedName name="DPM40.CapGainUs50">#REF!</definedName>
    <definedName name="DPM40.DepreciationAtFullRate" localSheetId="1">#REF!</definedName>
    <definedName name="DPM40.DepreciationAtFullRate" localSheetId="19">#REF!</definedName>
    <definedName name="DPM40.DepreciationAtFullRate" localSheetId="4">#REF!</definedName>
    <definedName name="DPM40.DepreciationAtFullRate" localSheetId="0">#REF!</definedName>
    <definedName name="DPM40.DepreciationAtFullRate" localSheetId="9">#REF!</definedName>
    <definedName name="DPM40.DepreciationAtFullRate">#REF!</definedName>
    <definedName name="DPM40.DepreciationAtHalfRate" localSheetId="1">#REF!</definedName>
    <definedName name="DPM40.DepreciationAtHalfRate" localSheetId="19">#REF!</definedName>
    <definedName name="DPM40.DepreciationAtHalfRate" localSheetId="4">#REF!</definedName>
    <definedName name="DPM40.DepreciationAtHalfRate" localSheetId="0">#REF!</definedName>
    <definedName name="DPM40.DepreciationAtHalfRate" localSheetId="9">#REF!</definedName>
    <definedName name="DPM40.DepreciationAtHalfRate">#REF!</definedName>
    <definedName name="DPM40.ExpdrOnTrforSaleAsset" localSheetId="1">#REF!</definedName>
    <definedName name="DPM40.ExpdrOnTrforSaleAsset" localSheetId="19">#REF!</definedName>
    <definedName name="DPM40.ExpdrOnTrforSaleAsset" localSheetId="4">#REF!</definedName>
    <definedName name="DPM40.ExpdrOnTrforSaleAsset" localSheetId="0">#REF!</definedName>
    <definedName name="DPM40.ExpdrOnTrforSaleAsset" localSheetId="9">#REF!</definedName>
    <definedName name="DPM40.ExpdrOnTrforSaleAsset">#REF!</definedName>
    <definedName name="DPM40.FullRateDeprAmt" localSheetId="1">#REF!</definedName>
    <definedName name="DPM40.FullRateDeprAmt" localSheetId="19">#REF!</definedName>
    <definedName name="DPM40.FullRateDeprAmt" localSheetId="4">#REF!</definedName>
    <definedName name="DPM40.FullRateDeprAmt" localSheetId="0">#REF!</definedName>
    <definedName name="DPM40.FullRateDeprAmt" localSheetId="9">#REF!</definedName>
    <definedName name="DPM40.FullRateDeprAmt">#REF!</definedName>
    <definedName name="DPM40.HalfRateDeprAmt" localSheetId="1">#REF!</definedName>
    <definedName name="DPM40.HalfRateDeprAmt" localSheetId="19">#REF!</definedName>
    <definedName name="DPM40.HalfRateDeprAmt" localSheetId="4">#REF!</definedName>
    <definedName name="DPM40.HalfRateDeprAmt" localSheetId="0">#REF!</definedName>
    <definedName name="DPM40.HalfRateDeprAmt" localSheetId="9">#REF!</definedName>
    <definedName name="DPM40.HalfRateDeprAmt">#REF!</definedName>
    <definedName name="DPM40.RATE" localSheetId="1">#REF!</definedName>
    <definedName name="DPM40.RATE" localSheetId="19">#REF!</definedName>
    <definedName name="DPM40.RATE" localSheetId="4">#REF!</definedName>
    <definedName name="DPM40.RATE" localSheetId="0">#REF!</definedName>
    <definedName name="DPM40.RATE" localSheetId="9">#REF!</definedName>
    <definedName name="DPM40.RATE">#REF!</definedName>
    <definedName name="DPM40.RealizationPeriodDuringYear" localSheetId="1">#REF!</definedName>
    <definedName name="DPM40.RealizationPeriodDuringYear" localSheetId="19">#REF!</definedName>
    <definedName name="DPM40.RealizationPeriodDuringYear" localSheetId="4">#REF!</definedName>
    <definedName name="DPM40.RealizationPeriodDuringYear" localSheetId="0">#REF!</definedName>
    <definedName name="DPM40.RealizationPeriodDuringYear" localSheetId="9">#REF!</definedName>
    <definedName name="DPM40.RealizationPeriodDuringYear">#REF!</definedName>
    <definedName name="DPM40.RealizationTotalPeriod" localSheetId="1">#REF!</definedName>
    <definedName name="DPM40.RealizationTotalPeriod" localSheetId="19">#REF!</definedName>
    <definedName name="DPM40.RealizationTotalPeriod" localSheetId="4">#REF!</definedName>
    <definedName name="DPM40.RealizationTotalPeriod" localSheetId="0">#REF!</definedName>
    <definedName name="DPM40.RealizationTotalPeriod" localSheetId="9">#REF!</definedName>
    <definedName name="DPM40.RealizationTotalPeriod">#REF!</definedName>
    <definedName name="DPM40.TotalDepreciation" localSheetId="1">#REF!</definedName>
    <definedName name="DPM40.TotalDepreciation" localSheetId="19">#REF!</definedName>
    <definedName name="DPM40.TotalDepreciation" localSheetId="4">#REF!</definedName>
    <definedName name="DPM40.TotalDepreciation" localSheetId="0">#REF!</definedName>
    <definedName name="DPM40.TotalDepreciation" localSheetId="9">#REF!</definedName>
    <definedName name="DPM40.TotalDepreciation">#REF!</definedName>
    <definedName name="DPM40.WDVFirstDay" localSheetId="1">#REF!</definedName>
    <definedName name="DPM40.WDVFirstDay" localSheetId="19">#REF!</definedName>
    <definedName name="DPM40.WDVFirstDay" localSheetId="4">#REF!</definedName>
    <definedName name="DPM40.WDVFirstDay" localSheetId="0">#REF!</definedName>
    <definedName name="DPM40.WDVFirstDay" localSheetId="9">#REF!</definedName>
    <definedName name="DPM40.WDVFirstDay">#REF!</definedName>
    <definedName name="DPM40.WDVLastDay" localSheetId="1">#REF!</definedName>
    <definedName name="DPM40.WDVLastDay" localSheetId="19">#REF!</definedName>
    <definedName name="DPM40.WDVLastDay" localSheetId="4">#REF!</definedName>
    <definedName name="DPM40.WDVLastDay" localSheetId="0">#REF!</definedName>
    <definedName name="DPM40.WDVLastDay" localSheetId="9">#REF!</definedName>
    <definedName name="DPM40.WDVLastDay">#REF!</definedName>
    <definedName name="DPM50.AdditionsGrThan180Days" localSheetId="1">#REF!</definedName>
    <definedName name="DPM50.AdditionsGrThan180Days" localSheetId="19">#REF!</definedName>
    <definedName name="DPM50.AdditionsGrThan180Days" localSheetId="4">#REF!</definedName>
    <definedName name="DPM50.AdditionsGrThan180Days" localSheetId="0">#REF!</definedName>
    <definedName name="DPM50.AdditionsGrThan180Days" localSheetId="9">#REF!</definedName>
    <definedName name="DPM50.AdditionsGrThan180Days">#REF!</definedName>
    <definedName name="DPM50.AdditionsLessThan180Days" localSheetId="1">#REF!</definedName>
    <definedName name="DPM50.AdditionsLessThan180Days" localSheetId="19">#REF!</definedName>
    <definedName name="DPM50.AdditionsLessThan180Days" localSheetId="4">#REF!</definedName>
    <definedName name="DPM50.AdditionsLessThan180Days" localSheetId="0">#REF!</definedName>
    <definedName name="DPM50.AdditionsLessThan180Days" localSheetId="9">#REF!</definedName>
    <definedName name="DPM50.AdditionsLessThan180Days">#REF!</definedName>
    <definedName name="DPM50.AddlnDeprDuringYearAdditions" localSheetId="1">#REF!</definedName>
    <definedName name="DPM50.AddlnDeprDuringYearAdditions" localSheetId="19">#REF!</definedName>
    <definedName name="DPM50.AddlnDeprDuringYearAdditions" localSheetId="4">#REF!</definedName>
    <definedName name="DPM50.AddlnDeprDuringYearAdditions" localSheetId="0">#REF!</definedName>
    <definedName name="DPM50.AddlnDeprDuringYearAdditions" localSheetId="9">#REF!</definedName>
    <definedName name="DPM50.AddlnDeprDuringYearAdditions">#REF!</definedName>
    <definedName name="DPM50.AddlnDeprOnGT180DayAdditions" localSheetId="1">#REF!</definedName>
    <definedName name="DPM50.AddlnDeprOnGT180DayAdditions" localSheetId="19">#REF!</definedName>
    <definedName name="DPM50.AddlnDeprOnGT180DayAdditions" localSheetId="4">#REF!</definedName>
    <definedName name="DPM50.AddlnDeprOnGT180DayAdditions" localSheetId="0">#REF!</definedName>
    <definedName name="DPM50.AddlnDeprOnGT180DayAdditions" localSheetId="9">#REF!</definedName>
    <definedName name="DPM50.AddlnDeprOnGT180DayAdditions">#REF!</definedName>
    <definedName name="DPM50.CapGainUs50" localSheetId="1">#REF!</definedName>
    <definedName name="DPM50.CapGainUs50" localSheetId="19">#REF!</definedName>
    <definedName name="DPM50.CapGainUs50" localSheetId="4">#REF!</definedName>
    <definedName name="DPM50.CapGainUs50" localSheetId="0">#REF!</definedName>
    <definedName name="DPM50.CapGainUs50" localSheetId="9">#REF!</definedName>
    <definedName name="DPM50.CapGainUs50">#REF!</definedName>
    <definedName name="DPM50.DepreciationAtFullRate" localSheetId="1">#REF!</definedName>
    <definedName name="DPM50.DepreciationAtFullRate" localSheetId="19">#REF!</definedName>
    <definedName name="DPM50.DepreciationAtFullRate" localSheetId="4">#REF!</definedName>
    <definedName name="DPM50.DepreciationAtFullRate" localSheetId="0">#REF!</definedName>
    <definedName name="DPM50.DepreciationAtFullRate" localSheetId="9">#REF!</definedName>
    <definedName name="DPM50.DepreciationAtFullRate">#REF!</definedName>
    <definedName name="DPM50.DepreciationAtHalfRate" localSheetId="1">#REF!</definedName>
    <definedName name="DPM50.DepreciationAtHalfRate" localSheetId="19">#REF!</definedName>
    <definedName name="DPM50.DepreciationAtHalfRate" localSheetId="4">#REF!</definedName>
    <definedName name="DPM50.DepreciationAtHalfRate" localSheetId="0">#REF!</definedName>
    <definedName name="DPM50.DepreciationAtHalfRate" localSheetId="9">#REF!</definedName>
    <definedName name="DPM50.DepreciationAtHalfRate">#REF!</definedName>
    <definedName name="DPM50.ExpdrOnTrforSaleAsset" localSheetId="1">#REF!</definedName>
    <definedName name="DPM50.ExpdrOnTrforSaleAsset" localSheetId="19">#REF!</definedName>
    <definedName name="DPM50.ExpdrOnTrforSaleAsset" localSheetId="4">#REF!</definedName>
    <definedName name="DPM50.ExpdrOnTrforSaleAsset" localSheetId="0">#REF!</definedName>
    <definedName name="DPM50.ExpdrOnTrforSaleAsset" localSheetId="9">#REF!</definedName>
    <definedName name="DPM50.ExpdrOnTrforSaleAsset">#REF!</definedName>
    <definedName name="DPM50.FullRateDeprAmt" localSheetId="1">#REF!</definedName>
    <definedName name="DPM50.FullRateDeprAmt" localSheetId="19">#REF!</definedName>
    <definedName name="DPM50.FullRateDeprAmt" localSheetId="4">#REF!</definedName>
    <definedName name="DPM50.FullRateDeprAmt" localSheetId="0">#REF!</definedName>
    <definedName name="DPM50.FullRateDeprAmt" localSheetId="9">#REF!</definedName>
    <definedName name="DPM50.FullRateDeprAmt">#REF!</definedName>
    <definedName name="DPM50.HalfRateDeprAmt" localSheetId="1">#REF!</definedName>
    <definedName name="DPM50.HalfRateDeprAmt" localSheetId="19">#REF!</definedName>
    <definedName name="DPM50.HalfRateDeprAmt" localSheetId="4">#REF!</definedName>
    <definedName name="DPM50.HalfRateDeprAmt" localSheetId="0">#REF!</definedName>
    <definedName name="DPM50.HalfRateDeprAmt" localSheetId="9">#REF!</definedName>
    <definedName name="DPM50.HalfRateDeprAmt">#REF!</definedName>
    <definedName name="DPM50.RATE" localSheetId="1">#REF!</definedName>
    <definedName name="DPM50.RATE" localSheetId="19">#REF!</definedName>
    <definedName name="DPM50.RATE" localSheetId="4">#REF!</definedName>
    <definedName name="DPM50.RATE" localSheetId="0">#REF!</definedName>
    <definedName name="DPM50.RATE" localSheetId="9">#REF!</definedName>
    <definedName name="DPM50.RATE">#REF!</definedName>
    <definedName name="DPM50.RealizationPeriodDuringYear" localSheetId="1">#REF!</definedName>
    <definedName name="DPM50.RealizationPeriodDuringYear" localSheetId="19">#REF!</definedName>
    <definedName name="DPM50.RealizationPeriodDuringYear" localSheetId="4">#REF!</definedName>
    <definedName name="DPM50.RealizationPeriodDuringYear" localSheetId="0">#REF!</definedName>
    <definedName name="DPM50.RealizationPeriodDuringYear" localSheetId="9">#REF!</definedName>
    <definedName name="DPM50.RealizationPeriodDuringYear">#REF!</definedName>
    <definedName name="DPM50.RealizationTotalPeriod" localSheetId="1">#REF!</definedName>
    <definedName name="DPM50.RealizationTotalPeriod" localSheetId="19">#REF!</definedName>
    <definedName name="DPM50.RealizationTotalPeriod" localSheetId="4">#REF!</definedName>
    <definedName name="DPM50.RealizationTotalPeriod" localSheetId="0">#REF!</definedName>
    <definedName name="DPM50.RealizationTotalPeriod" localSheetId="9">#REF!</definedName>
    <definedName name="DPM50.RealizationTotalPeriod">#REF!</definedName>
    <definedName name="DPM50.TotalDepreciation" localSheetId="1">#REF!</definedName>
    <definedName name="DPM50.TotalDepreciation" localSheetId="19">#REF!</definedName>
    <definedName name="DPM50.TotalDepreciation" localSheetId="4">#REF!</definedName>
    <definedName name="DPM50.TotalDepreciation" localSheetId="0">#REF!</definedName>
    <definedName name="DPM50.TotalDepreciation" localSheetId="9">#REF!</definedName>
    <definedName name="DPM50.TotalDepreciation">#REF!</definedName>
    <definedName name="DPM50.WDVFirstDay" localSheetId="1">#REF!</definedName>
    <definedName name="DPM50.WDVFirstDay" localSheetId="19">#REF!</definedName>
    <definedName name="DPM50.WDVFirstDay" localSheetId="4">#REF!</definedName>
    <definedName name="DPM50.WDVFirstDay" localSheetId="0">#REF!</definedName>
    <definedName name="DPM50.WDVFirstDay" localSheetId="9">#REF!</definedName>
    <definedName name="DPM50.WDVFirstDay">#REF!</definedName>
    <definedName name="DPM50.WDVLastDay" localSheetId="1">#REF!</definedName>
    <definedName name="DPM50.WDVLastDay" localSheetId="19">#REF!</definedName>
    <definedName name="DPM50.WDVLastDay" localSheetId="4">#REF!</definedName>
    <definedName name="DPM50.WDVLastDay" localSheetId="0">#REF!</definedName>
    <definedName name="DPM50.WDVLastDay" localSheetId="9">#REF!</definedName>
    <definedName name="DPM50.WDVLastDay">#REF!</definedName>
    <definedName name="DPM60.AdditionsGrThan180Days" localSheetId="1">#REF!</definedName>
    <definedName name="DPM60.AdditionsGrThan180Days" localSheetId="19">#REF!</definedName>
    <definedName name="DPM60.AdditionsGrThan180Days" localSheetId="4">#REF!</definedName>
    <definedName name="DPM60.AdditionsGrThan180Days" localSheetId="0">#REF!</definedName>
    <definedName name="DPM60.AdditionsGrThan180Days" localSheetId="9">#REF!</definedName>
    <definedName name="DPM60.AdditionsGrThan180Days">#REF!</definedName>
    <definedName name="DPM60.AdditionsLessThan180Days" localSheetId="1">#REF!</definedName>
    <definedName name="DPM60.AdditionsLessThan180Days" localSheetId="19">#REF!</definedName>
    <definedName name="DPM60.AdditionsLessThan180Days" localSheetId="4">#REF!</definedName>
    <definedName name="DPM60.AdditionsLessThan180Days" localSheetId="0">#REF!</definedName>
    <definedName name="DPM60.AdditionsLessThan180Days" localSheetId="9">#REF!</definedName>
    <definedName name="DPM60.AdditionsLessThan180Days">#REF!</definedName>
    <definedName name="DPM60.AddlnDeprDuringYearAdditions" localSheetId="1">#REF!</definedName>
    <definedName name="DPM60.AddlnDeprDuringYearAdditions" localSheetId="19">#REF!</definedName>
    <definedName name="DPM60.AddlnDeprDuringYearAdditions" localSheetId="4">#REF!</definedName>
    <definedName name="DPM60.AddlnDeprDuringYearAdditions" localSheetId="0">#REF!</definedName>
    <definedName name="DPM60.AddlnDeprDuringYearAdditions" localSheetId="9">#REF!</definedName>
    <definedName name="DPM60.AddlnDeprDuringYearAdditions">#REF!</definedName>
    <definedName name="DPM60.AddlnDeprOnGT180DayAdditions" localSheetId="1">#REF!</definedName>
    <definedName name="DPM60.AddlnDeprOnGT180DayAdditions" localSheetId="19">#REF!</definedName>
    <definedName name="DPM60.AddlnDeprOnGT180DayAdditions" localSheetId="4">#REF!</definedName>
    <definedName name="DPM60.AddlnDeprOnGT180DayAdditions" localSheetId="0">#REF!</definedName>
    <definedName name="DPM60.AddlnDeprOnGT180DayAdditions" localSheetId="9">#REF!</definedName>
    <definedName name="DPM60.AddlnDeprOnGT180DayAdditions">#REF!</definedName>
    <definedName name="DPM60.CapGainUs50" localSheetId="1">#REF!</definedName>
    <definedName name="DPM60.CapGainUs50" localSheetId="19">#REF!</definedName>
    <definedName name="DPM60.CapGainUs50" localSheetId="4">#REF!</definedName>
    <definedName name="DPM60.CapGainUs50" localSheetId="0">#REF!</definedName>
    <definedName name="DPM60.CapGainUs50" localSheetId="9">#REF!</definedName>
    <definedName name="DPM60.CapGainUs50">#REF!</definedName>
    <definedName name="DPM60.DepreciationAtFullRate" localSheetId="1">#REF!</definedName>
    <definedName name="DPM60.DepreciationAtFullRate" localSheetId="19">#REF!</definedName>
    <definedName name="DPM60.DepreciationAtFullRate" localSheetId="4">#REF!</definedName>
    <definedName name="DPM60.DepreciationAtFullRate" localSheetId="0">#REF!</definedName>
    <definedName name="DPM60.DepreciationAtFullRate" localSheetId="9">#REF!</definedName>
    <definedName name="DPM60.DepreciationAtFullRate">#REF!</definedName>
    <definedName name="DPM60.DepreciationAtHalfRate" localSheetId="1">#REF!</definedName>
    <definedName name="DPM60.DepreciationAtHalfRate" localSheetId="19">#REF!</definedName>
    <definedName name="DPM60.DepreciationAtHalfRate" localSheetId="4">#REF!</definedName>
    <definedName name="DPM60.DepreciationAtHalfRate" localSheetId="0">#REF!</definedName>
    <definedName name="DPM60.DepreciationAtHalfRate" localSheetId="9">#REF!</definedName>
    <definedName name="DPM60.DepreciationAtHalfRate">#REF!</definedName>
    <definedName name="DPM60.ExpdrOnTrforSaleAsset" localSheetId="1">#REF!</definedName>
    <definedName name="DPM60.ExpdrOnTrforSaleAsset" localSheetId="19">#REF!</definedName>
    <definedName name="DPM60.ExpdrOnTrforSaleAsset" localSheetId="4">#REF!</definedName>
    <definedName name="DPM60.ExpdrOnTrforSaleAsset" localSheetId="0">#REF!</definedName>
    <definedName name="DPM60.ExpdrOnTrforSaleAsset" localSheetId="9">#REF!</definedName>
    <definedName name="DPM60.ExpdrOnTrforSaleAsset">#REF!</definedName>
    <definedName name="DPM60.FullRateDeprAmt" localSheetId="1">#REF!</definedName>
    <definedName name="DPM60.FullRateDeprAmt" localSheetId="19">#REF!</definedName>
    <definedName name="DPM60.FullRateDeprAmt" localSheetId="4">#REF!</definedName>
    <definedName name="DPM60.FullRateDeprAmt" localSheetId="0">#REF!</definedName>
    <definedName name="DPM60.FullRateDeprAmt" localSheetId="9">#REF!</definedName>
    <definedName name="DPM60.FullRateDeprAmt">#REF!</definedName>
    <definedName name="DPM60.HalfRateDeprAmt" localSheetId="1">#REF!</definedName>
    <definedName name="DPM60.HalfRateDeprAmt" localSheetId="19">#REF!</definedName>
    <definedName name="DPM60.HalfRateDeprAmt" localSheetId="4">#REF!</definedName>
    <definedName name="DPM60.HalfRateDeprAmt" localSheetId="0">#REF!</definedName>
    <definedName name="DPM60.HalfRateDeprAmt" localSheetId="9">#REF!</definedName>
    <definedName name="DPM60.HalfRateDeprAmt">#REF!</definedName>
    <definedName name="DPM60.RATE" localSheetId="1">#REF!</definedName>
    <definedName name="DPM60.RATE" localSheetId="19">#REF!</definedName>
    <definedName name="DPM60.RATE" localSheetId="4">#REF!</definedName>
    <definedName name="DPM60.RATE" localSheetId="0">#REF!</definedName>
    <definedName name="DPM60.RATE" localSheetId="9">#REF!</definedName>
    <definedName name="DPM60.RATE">#REF!</definedName>
    <definedName name="DPM60.RealizationPeriodDuringYear" localSheetId="1">#REF!</definedName>
    <definedName name="DPM60.RealizationPeriodDuringYear" localSheetId="19">#REF!</definedName>
    <definedName name="DPM60.RealizationPeriodDuringYear" localSheetId="4">#REF!</definedName>
    <definedName name="DPM60.RealizationPeriodDuringYear" localSheetId="0">#REF!</definedName>
    <definedName name="DPM60.RealizationPeriodDuringYear" localSheetId="9">#REF!</definedName>
    <definedName name="DPM60.RealizationPeriodDuringYear">#REF!</definedName>
    <definedName name="DPM60.RealizationTotalPeriod" localSheetId="1">#REF!</definedName>
    <definedName name="DPM60.RealizationTotalPeriod" localSheetId="19">#REF!</definedName>
    <definedName name="DPM60.RealizationTotalPeriod" localSheetId="4">#REF!</definedName>
    <definedName name="DPM60.RealizationTotalPeriod" localSheetId="0">#REF!</definedName>
    <definedName name="DPM60.RealizationTotalPeriod" localSheetId="9">#REF!</definedName>
    <definedName name="DPM60.RealizationTotalPeriod">#REF!</definedName>
    <definedName name="DPM60.TotalDepreciation" localSheetId="1">#REF!</definedName>
    <definedName name="DPM60.TotalDepreciation" localSheetId="19">#REF!</definedName>
    <definedName name="DPM60.TotalDepreciation" localSheetId="4">#REF!</definedName>
    <definedName name="DPM60.TotalDepreciation" localSheetId="0">#REF!</definedName>
    <definedName name="DPM60.TotalDepreciation" localSheetId="9">#REF!</definedName>
    <definedName name="DPM60.TotalDepreciation">#REF!</definedName>
    <definedName name="DPM60.WDVFirstDay" localSheetId="1">#REF!</definedName>
    <definedName name="DPM60.WDVFirstDay" localSheetId="19">#REF!</definedName>
    <definedName name="DPM60.WDVFirstDay" localSheetId="4">#REF!</definedName>
    <definedName name="DPM60.WDVFirstDay" localSheetId="0">#REF!</definedName>
    <definedName name="DPM60.WDVFirstDay" localSheetId="9">#REF!</definedName>
    <definedName name="DPM60.WDVFirstDay">#REF!</definedName>
    <definedName name="DPM60.WDVLastDay" localSheetId="1">#REF!</definedName>
    <definedName name="DPM60.WDVLastDay" localSheetId="19">#REF!</definedName>
    <definedName name="DPM60.WDVLastDay" localSheetId="4">#REF!</definedName>
    <definedName name="DPM60.WDVLastDay" localSheetId="0">#REF!</definedName>
    <definedName name="DPM60.WDVLastDay" localSheetId="9">#REF!</definedName>
    <definedName name="DPM60.WDVLastDay">#REF!</definedName>
    <definedName name="DPM80.AdditionsGrThan180Days" localSheetId="1">#REF!</definedName>
    <definedName name="DPM80.AdditionsGrThan180Days" localSheetId="19">#REF!</definedName>
    <definedName name="DPM80.AdditionsGrThan180Days" localSheetId="4">#REF!</definedName>
    <definedName name="DPM80.AdditionsGrThan180Days" localSheetId="0">#REF!</definedName>
    <definedName name="DPM80.AdditionsGrThan180Days" localSheetId="9">#REF!</definedName>
    <definedName name="DPM80.AdditionsGrThan180Days">#REF!</definedName>
    <definedName name="DPM80.AdditionsLessThan180Days" localSheetId="1">#REF!</definedName>
    <definedName name="DPM80.AdditionsLessThan180Days" localSheetId="19">#REF!</definedName>
    <definedName name="DPM80.AdditionsLessThan180Days" localSheetId="4">#REF!</definedName>
    <definedName name="DPM80.AdditionsLessThan180Days" localSheetId="0">#REF!</definedName>
    <definedName name="DPM80.AdditionsLessThan180Days" localSheetId="9">#REF!</definedName>
    <definedName name="DPM80.AdditionsLessThan180Days">#REF!</definedName>
    <definedName name="DPM80.AddlnDeprDuringYearAdditions" localSheetId="1">#REF!</definedName>
    <definedName name="DPM80.AddlnDeprDuringYearAdditions" localSheetId="19">#REF!</definedName>
    <definedName name="DPM80.AddlnDeprDuringYearAdditions" localSheetId="4">#REF!</definedName>
    <definedName name="DPM80.AddlnDeprDuringYearAdditions" localSheetId="0">#REF!</definedName>
    <definedName name="DPM80.AddlnDeprDuringYearAdditions" localSheetId="9">#REF!</definedName>
    <definedName name="DPM80.AddlnDeprDuringYearAdditions">#REF!</definedName>
    <definedName name="DPM80.AddlnDeprOnGT180DayAdditions" localSheetId="1">#REF!</definedName>
    <definedName name="DPM80.AddlnDeprOnGT180DayAdditions" localSheetId="19">#REF!</definedName>
    <definedName name="DPM80.AddlnDeprOnGT180DayAdditions" localSheetId="4">#REF!</definedName>
    <definedName name="DPM80.AddlnDeprOnGT180DayAdditions" localSheetId="0">#REF!</definedName>
    <definedName name="DPM80.AddlnDeprOnGT180DayAdditions" localSheetId="9">#REF!</definedName>
    <definedName name="DPM80.AddlnDeprOnGT180DayAdditions">#REF!</definedName>
    <definedName name="DPM80.CapGainUs50" localSheetId="1">#REF!</definedName>
    <definedName name="DPM80.CapGainUs50" localSheetId="19">#REF!</definedName>
    <definedName name="DPM80.CapGainUs50" localSheetId="4">#REF!</definedName>
    <definedName name="DPM80.CapGainUs50" localSheetId="0">#REF!</definedName>
    <definedName name="DPM80.CapGainUs50" localSheetId="9">#REF!</definedName>
    <definedName name="DPM80.CapGainUs50">#REF!</definedName>
    <definedName name="DPM80.DepreciationAtFullRate" localSheetId="1">#REF!</definedName>
    <definedName name="DPM80.DepreciationAtFullRate" localSheetId="19">#REF!</definedName>
    <definedName name="DPM80.DepreciationAtFullRate" localSheetId="4">#REF!</definedName>
    <definedName name="DPM80.DepreciationAtFullRate" localSheetId="0">#REF!</definedName>
    <definedName name="DPM80.DepreciationAtFullRate" localSheetId="9">#REF!</definedName>
    <definedName name="DPM80.DepreciationAtFullRate">#REF!</definedName>
    <definedName name="DPM80.DepreciationAtHalfRate" localSheetId="1">#REF!</definedName>
    <definedName name="DPM80.DepreciationAtHalfRate" localSheetId="19">#REF!</definedName>
    <definedName name="DPM80.DepreciationAtHalfRate" localSheetId="4">#REF!</definedName>
    <definedName name="DPM80.DepreciationAtHalfRate" localSheetId="0">#REF!</definedName>
    <definedName name="DPM80.DepreciationAtHalfRate" localSheetId="9">#REF!</definedName>
    <definedName name="DPM80.DepreciationAtHalfRate">#REF!</definedName>
    <definedName name="DPM80.ExpdrOnTrforSaleAsset" localSheetId="1">#REF!</definedName>
    <definedName name="DPM80.ExpdrOnTrforSaleAsset" localSheetId="19">#REF!</definedName>
    <definedName name="DPM80.ExpdrOnTrforSaleAsset" localSheetId="4">#REF!</definedName>
    <definedName name="DPM80.ExpdrOnTrforSaleAsset" localSheetId="0">#REF!</definedName>
    <definedName name="DPM80.ExpdrOnTrforSaleAsset" localSheetId="9">#REF!</definedName>
    <definedName name="DPM80.ExpdrOnTrforSaleAsset">#REF!</definedName>
    <definedName name="DPM80.FullRateDeprAmt" localSheetId="1">#REF!</definedName>
    <definedName name="DPM80.FullRateDeprAmt" localSheetId="19">#REF!</definedName>
    <definedName name="DPM80.FullRateDeprAmt" localSheetId="4">#REF!</definedName>
    <definedName name="DPM80.FullRateDeprAmt" localSheetId="0">#REF!</definedName>
    <definedName name="DPM80.FullRateDeprAmt" localSheetId="9">#REF!</definedName>
    <definedName name="DPM80.FullRateDeprAmt">#REF!</definedName>
    <definedName name="DPM80.HalfRateDeprAmt" localSheetId="1">#REF!</definedName>
    <definedName name="DPM80.HalfRateDeprAmt" localSheetId="19">#REF!</definedName>
    <definedName name="DPM80.HalfRateDeprAmt" localSheetId="4">#REF!</definedName>
    <definedName name="DPM80.HalfRateDeprAmt" localSheetId="0">#REF!</definedName>
    <definedName name="DPM80.HalfRateDeprAmt" localSheetId="9">#REF!</definedName>
    <definedName name="DPM80.HalfRateDeprAmt">#REF!</definedName>
    <definedName name="DPM80.RATE" localSheetId="1">#REF!</definedName>
    <definedName name="DPM80.RATE" localSheetId="19">#REF!</definedName>
    <definedName name="DPM80.RATE" localSheetId="4">#REF!</definedName>
    <definedName name="DPM80.RATE" localSheetId="0">#REF!</definedName>
    <definedName name="DPM80.RATE" localSheetId="9">#REF!</definedName>
    <definedName name="DPM80.RATE">#REF!</definedName>
    <definedName name="DPM80.RealizationPeriodDuringYear" localSheetId="1">#REF!</definedName>
    <definedName name="DPM80.RealizationPeriodDuringYear" localSheetId="19">#REF!</definedName>
    <definedName name="DPM80.RealizationPeriodDuringYear" localSheetId="4">#REF!</definedName>
    <definedName name="DPM80.RealizationPeriodDuringYear" localSheetId="0">#REF!</definedName>
    <definedName name="DPM80.RealizationPeriodDuringYear" localSheetId="9">#REF!</definedName>
    <definedName name="DPM80.RealizationPeriodDuringYear">#REF!</definedName>
    <definedName name="DPM80.RealizationTotalPeriod" localSheetId="1">#REF!</definedName>
    <definedName name="DPM80.RealizationTotalPeriod" localSheetId="19">#REF!</definedName>
    <definedName name="DPM80.RealizationTotalPeriod" localSheetId="4">#REF!</definedName>
    <definedName name="DPM80.RealizationTotalPeriod" localSheetId="0">#REF!</definedName>
    <definedName name="DPM80.RealizationTotalPeriod" localSheetId="9">#REF!</definedName>
    <definedName name="DPM80.RealizationTotalPeriod">#REF!</definedName>
    <definedName name="DPM80.TotalDepreciation" localSheetId="1">#REF!</definedName>
    <definedName name="DPM80.TotalDepreciation" localSheetId="19">#REF!</definedName>
    <definedName name="DPM80.TotalDepreciation" localSheetId="4">#REF!</definedName>
    <definedName name="DPM80.TotalDepreciation" localSheetId="0">#REF!</definedName>
    <definedName name="DPM80.TotalDepreciation" localSheetId="9">#REF!</definedName>
    <definedName name="DPM80.TotalDepreciation">#REF!</definedName>
    <definedName name="DPM80.WDVFirstDay" localSheetId="1">#REF!</definedName>
    <definedName name="DPM80.WDVFirstDay" localSheetId="19">#REF!</definedName>
    <definedName name="DPM80.WDVFirstDay" localSheetId="4">#REF!</definedName>
    <definedName name="DPM80.WDVFirstDay" localSheetId="0">#REF!</definedName>
    <definedName name="DPM80.WDVFirstDay" localSheetId="9">#REF!</definedName>
    <definedName name="DPM80.WDVFirstDay">#REF!</definedName>
    <definedName name="DPM80.WDVLastDay" localSheetId="1">#REF!</definedName>
    <definedName name="DPM80.WDVLastDay" localSheetId="19">#REF!</definedName>
    <definedName name="DPM80.WDVLastDay" localSheetId="4">#REF!</definedName>
    <definedName name="DPM80.WDVLastDay" localSheetId="0">#REF!</definedName>
    <definedName name="DPM80.WDVLastDay" localSheetId="9">#REF!</definedName>
    <definedName name="DPM80.WDVLastDay">#REF!</definedName>
    <definedName name="DTAA_INCOME" localSheetId="1">'[1]SI'!$M$1</definedName>
    <definedName name="DTAA_INCOME" localSheetId="4">'[2]SI'!$M$1</definedName>
    <definedName name="DTAA_INCOME" localSheetId="0">'[3]SI'!$M$1</definedName>
    <definedName name="DTAA_INCOME" localSheetId="12">'[4]SI'!$M$1</definedName>
    <definedName name="DTAA_INCOME">'[5]SI'!$M$1</definedName>
    <definedName name="edcess_stcgoththan111aincome" localSheetId="1">'[1]Calculator'!$R$6</definedName>
    <definedName name="edcess_stcgoththan111aincome" localSheetId="4">'[2]Calculator'!$R$6</definedName>
    <definedName name="edcess_stcgoththan111aincome" localSheetId="0">'[3]Calculator'!$R$6</definedName>
    <definedName name="edcess_stcgoththan111aincome" localSheetId="12">'[4]Calculator'!$R$6</definedName>
    <definedName name="edcess_stcgoththan111aincome">'[5]Calculator'!$R$6</definedName>
    <definedName name="edcess_usincome" localSheetId="1">'[1]Calculator'!$Q$6</definedName>
    <definedName name="edcess_usincome" localSheetId="4">'[2]Calculator'!$Q$6</definedName>
    <definedName name="edcess_usincome" localSheetId="0">'[3]Calculator'!$Q$6</definedName>
    <definedName name="edcess_usincome" localSheetId="12">'[4]Calculator'!$Q$6</definedName>
    <definedName name="edcess_usincome">'[5]Calculator'!$Q$6</definedName>
    <definedName name="EHTPA10.DedFromUndertaking" localSheetId="1">'[1]10A'!$F$7:$F$7</definedName>
    <definedName name="EHTPA10.DedFromUndertaking" localSheetId="4">'[2]10A'!$F$7:$F$7</definedName>
    <definedName name="EHTPA10.DedFromUndertaking" localSheetId="0">'[3]10A'!$F$7:$F$7</definedName>
    <definedName name="EHTPA10.DedFromUndertaking" localSheetId="12">'[4]10A'!$F$7:$F$7</definedName>
    <definedName name="EHTPA10.DedFromUndertaking">'[5]10A'!$F$7:$F$7</definedName>
    <definedName name="EPZA10.DedFromUndertaking" localSheetId="1">'[1]10A'!$F$15</definedName>
    <definedName name="EPZA10.DedFromUndertaking" localSheetId="4">'[2]10A'!$F$15</definedName>
    <definedName name="EPZA10.DedFromUndertaking" localSheetId="0">'[3]10A'!$F$15</definedName>
    <definedName name="EPZA10.DedFromUndertaking" localSheetId="12">'[4]10A'!$F$15</definedName>
    <definedName name="EPZA10.DedFromUndertaking">'[5]10A'!$F$15</definedName>
    <definedName name="FA_A_PeakBal" localSheetId="1">'[1]TR_FA'!$H$29:$H$33</definedName>
    <definedName name="FA_A_PeakBal" localSheetId="4">'[2]TR_FA'!$H$29:$H$33</definedName>
    <definedName name="FA_A_PeakBal" localSheetId="0">'[3]TR_FA'!$H$29:$H$33</definedName>
    <definedName name="FA_A_PeakBal" localSheetId="12">'[4]TR_FA'!$H$29:$H$33</definedName>
    <definedName name="FA_A_PeakBal">'[5]TR_FA'!$H$29:$H$33</definedName>
    <definedName name="FA_B_TotalInv" localSheetId="1">'[1]TR_FA'!$G$42:$G$46</definedName>
    <definedName name="FA_B_TotalInv" localSheetId="4">'[2]TR_FA'!$G$42:$G$46</definedName>
    <definedName name="FA_B_TotalInv" localSheetId="0">'[3]TR_FA'!$G$42:$G$46</definedName>
    <definedName name="FA_B_TotalInv" localSheetId="12">'[4]TR_FA'!$G$42:$G$46</definedName>
    <definedName name="FA_B_TotalInv">'[5]TR_FA'!$G$42:$G$46</definedName>
    <definedName name="FA_C_TotalInv" localSheetId="1">'[1]TR_FA'!$E$55:$E$59</definedName>
    <definedName name="FA_C_TotalInv" localSheetId="4">'[2]TR_FA'!$E$55:$E$59</definedName>
    <definedName name="FA_C_TotalInv" localSheetId="0">'[3]TR_FA'!$E$55:$E$59</definedName>
    <definedName name="FA_C_TotalInv" localSheetId="12">'[4]TR_FA'!$E$55:$E$59</definedName>
    <definedName name="FA_C_TotalInv">'[5]TR_FA'!$E$55:$E$59</definedName>
    <definedName name="FA_D_TotalInv" localSheetId="1">'[1]TR_FA'!$E$68:$E$72</definedName>
    <definedName name="FA_D_TotalInv" localSheetId="4">'[2]TR_FA'!$E$68:$E$72</definedName>
    <definedName name="FA_D_TotalInv" localSheetId="0">'[3]TR_FA'!$E$68:$E$72</definedName>
    <definedName name="FA_D_TotalInv" localSheetId="12">'[4]TR_FA'!$E$68:$E$72</definedName>
    <definedName name="FA_D_TotalInv">'[5]TR_FA'!$E$68:$E$72</definedName>
    <definedName name="FA_E_PeakBalInv" localSheetId="1">'[1]TR_FA'!$G$81:$G$85</definedName>
    <definedName name="FA_E_PeakBalInv" localSheetId="4">'[2]TR_FA'!$G$81:$G$85</definedName>
    <definedName name="FA_E_PeakBalInv" localSheetId="0">'[3]TR_FA'!$G$81:$G$85</definedName>
    <definedName name="FA_E_PeakBalInv" localSheetId="12">'[4]TR_FA'!$G$81:$G$85</definedName>
    <definedName name="FA_E_PeakBalInv">'[5]TR_FA'!$G$81:$G$85</definedName>
    <definedName name="FBT.Amt" localSheetId="1">'[1]IT_DDTP'!$H$30:$H$35</definedName>
    <definedName name="FBT.Amt" localSheetId="4">'[2]IT_DDTP'!$H$30:$H$35</definedName>
    <definedName name="FBT.Amt" localSheetId="0">'[3]IT_DDTP'!$H$30:$H$35</definedName>
    <definedName name="FBT.Amt" localSheetId="12">'[4]IT_DDTP'!$H$30:$H$35</definedName>
    <definedName name="FBT.Amt">'[5]IT_DDTP'!$H$30:$H$35</definedName>
    <definedName name="FBTot.TotValueOfFB" localSheetId="1">'[1]FBI_FB'!$J$46</definedName>
    <definedName name="FBTot.TotValueOfFB" localSheetId="4">'[2]FBI_FB'!$J$46</definedName>
    <definedName name="FBTot.TotValueOfFB" localSheetId="0">'[3]FBI_FB'!$J$46</definedName>
    <definedName name="FBTot.TotValueOfFB" localSheetId="12">'[4]FBI_FB'!$J$46</definedName>
    <definedName name="FBTot.TotValueOfFB">'[5]FBI_FB'!$J$46</definedName>
    <definedName name="FBValBIF1.ValueOfFBIf1OfSchFBIisNo" localSheetId="1">'[1]FBI_FB'!$J$43</definedName>
    <definedName name="FBValBIF1.ValueOfFBIf1OfSchFBIisNo" localSheetId="4">'[2]FBI_FB'!$J$43</definedName>
    <definedName name="FBValBIF1.ValueOfFBIf1OfSchFBIisNo" localSheetId="0">'[3]FBI_FB'!$J$43</definedName>
    <definedName name="FBValBIF1.ValueOfFBIf1OfSchFBIisNo" localSheetId="12">'[4]FBI_FB'!$J$43</definedName>
    <definedName name="FBValBIF1.ValueOfFBIf1OfSchFBIisNo">'[5]FBI_FB'!$J$43</definedName>
    <definedName name="FBValBIF2N.ValueOfFBIf2OfSchFBIisNo" localSheetId="1">'[1]FBI_FB'!$J$45</definedName>
    <definedName name="FBValBIF2N.ValueOfFBIf2OfSchFBIisNo" localSheetId="4">'[2]FBI_FB'!$J$45</definedName>
    <definedName name="FBValBIF2N.ValueOfFBIf2OfSchFBIisNo" localSheetId="0">'[3]FBI_FB'!$J$45</definedName>
    <definedName name="FBValBIF2N.ValueOfFBIf2OfSchFBIisNo" localSheetId="12">'[4]FBI_FB'!$J$45</definedName>
    <definedName name="FBValBIF2N.ValueOfFBIf2OfSchFBIisNo">'[5]FBI_FB'!$J$45</definedName>
    <definedName name="FBValBIF2Y.ValueOfFBIf2OfSchFBIisYes" localSheetId="1">'[1]FBI_FB'!$J$44</definedName>
    <definedName name="FBValBIF2Y.ValueOfFBIf2OfSchFBIisYes" localSheetId="4">'[2]FBI_FB'!$J$44</definedName>
    <definedName name="FBValBIF2Y.ValueOfFBIf2OfSchFBIisYes" localSheetId="0">'[3]FBI_FB'!$J$44</definedName>
    <definedName name="FBValBIF2Y.ValueOfFBIf2OfSchFBIisYes" localSheetId="12">'[4]FBI_FB'!$J$44</definedName>
    <definedName name="FBValBIF2Y.ValueOfFBIf2OfSchFBIisYes">'[5]FBI_FB'!$J$44</definedName>
    <definedName name="FINALPBT" localSheetId="1">'[1]BP'!$N$3</definedName>
    <definedName name="FINALPBT" localSheetId="4">'[2]BP'!$N$3</definedName>
    <definedName name="FINALPBT" localSheetId="0">'[3]BP'!$N$3</definedName>
    <definedName name="FINALPBT" localSheetId="12">'[4]BP'!$N$3</definedName>
    <definedName name="FINALPBT">'[5]BP'!$N$3</definedName>
    <definedName name="FIRM" localSheetId="1">'[1]Calculator'!$M$43</definedName>
    <definedName name="FIRM" localSheetId="4">'[2]Calculator'!$M$43</definedName>
    <definedName name="FIRM" localSheetId="0">'[3]Calculator'!$M$43</definedName>
    <definedName name="FIRM" localSheetId="12">'[4]Calculator'!$M$43</definedName>
    <definedName name="FIRM">'[5]Calculator'!$M$43</definedName>
    <definedName name="FIRMSC" localSheetId="1">'[1]PART_C'!$N$9</definedName>
    <definedName name="FIRMSC" localSheetId="4">'[2]PART_C'!$N$9</definedName>
    <definedName name="FIRMSC" localSheetId="0">'[3]PART_C'!$N$9</definedName>
    <definedName name="FIRMSC" localSheetId="12">'[4]PART_C'!$N$9</definedName>
    <definedName name="FIRMSC">'[5]PART_C'!$N$9</definedName>
    <definedName name="FLAG7A7B7C" localSheetId="1">'[1]BP'!$N$4</definedName>
    <definedName name="FLAG7A7B7C" localSheetId="4">'[2]BP'!$N$4</definedName>
    <definedName name="FLAG7A7B7C" localSheetId="0">'[3]BP'!$N$4</definedName>
    <definedName name="FLAG7A7B7C" localSheetId="12">'[4]BP'!$N$4</definedName>
    <definedName name="FLAG7A7B7C">'[5]BP'!$N$4</definedName>
    <definedName name="FormulaOfQ" localSheetId="1">'[1]IT_DDTP'!$T$4:$T$9</definedName>
    <definedName name="FormulaOfQ" localSheetId="4">'[2]IT_DDTP'!$T$4:$T$9</definedName>
    <definedName name="FormulaOfQ" localSheetId="0">'[3]IT_DDTP'!$T$4:$T$9</definedName>
    <definedName name="FormulaOfQ" localSheetId="12">'[4]IT_DDTP'!$T$4:$T$9</definedName>
    <definedName name="FormulaOfQ">'[5]IT_DDTP'!$T$4:$T$9</definedName>
    <definedName name="FormulaOfQF" localSheetId="1">'[1]IT_DDTP'!$T$30:$T$35</definedName>
    <definedName name="FormulaOfQF" localSheetId="4">'[2]IT_DDTP'!$T$30:$T$35</definedName>
    <definedName name="FormulaOfQF" localSheetId="0">'[3]IT_DDTP'!$T$30:$T$35</definedName>
    <definedName name="FormulaOfQF" localSheetId="12">'[4]IT_DDTP'!$T$30:$T$35</definedName>
    <definedName name="FormulaOfQF">'[5]IT_DDTP'!$T$30:$T$35</definedName>
    <definedName name="FormulaOfSat" localSheetId="1">'[1]IT_DDTP'!$U$4:$U$9</definedName>
    <definedName name="FormulaOfSat" localSheetId="4">'[2]IT_DDTP'!$U$4:$U$9</definedName>
    <definedName name="FormulaOfSat" localSheetId="0">'[3]IT_DDTP'!$U$4:$U$9</definedName>
    <definedName name="FormulaOfSat" localSheetId="12">'[4]IT_DDTP'!$U$4:$U$9</definedName>
    <definedName name="FormulaOfSat">'[5]IT_DDTP'!$U$4:$U$9</definedName>
    <definedName name="FormulaOfSATF" localSheetId="1">'[1]IT_DDTP'!$U$30:$U$35</definedName>
    <definedName name="FormulaOfSATF" localSheetId="4">'[2]IT_DDTP'!$U$30:$U$35</definedName>
    <definedName name="FormulaOfSATF" localSheetId="0">'[3]IT_DDTP'!$U$30:$U$35</definedName>
    <definedName name="FormulaOfSATF" localSheetId="12">'[4]IT_DDTP'!$U$30:$U$35</definedName>
    <definedName name="FormulaOfSATF">'[5]IT_DDTP'!$U$30:$U$35</definedName>
    <definedName name="FormulaofSI" localSheetId="1">'[1]SI'!$L$12:$L$22</definedName>
    <definedName name="FormulaofSI" localSheetId="4">'[2]SI'!$L$12:$L$22</definedName>
    <definedName name="FormulaofSI" localSheetId="0">'[3]SI'!$L$12:$L$22</definedName>
    <definedName name="FormulaofSI" localSheetId="12">'[4]SI'!$L$12:$L$22</definedName>
    <definedName name="FormulaofSI">'[5]SI'!$L$12:$L$22</definedName>
    <definedName name="FSI.BusinessIncome" localSheetId="1">'[1]FSI'!$F$8:$F$12</definedName>
    <definedName name="FSI.BusinessIncome" localSheetId="4">'[2]FSI'!$F$8:$F$12</definedName>
    <definedName name="FSI.BusinessIncome" localSheetId="0">'[3]FSI'!$F$8:$F$12</definedName>
    <definedName name="FSI.BusinessIncome" localSheetId="12">'[4]FSI'!$F$8:$F$12</definedName>
    <definedName name="FSI.BusinessIncome">'[5]FSI'!$F$8:$F$12</definedName>
    <definedName name="FSI.CapGainIncome" localSheetId="1">'[1]FSI'!$G$8:$G$12</definedName>
    <definedName name="FSI.CapGainIncome" localSheetId="4">'[2]FSI'!$G$8:$G$12</definedName>
    <definedName name="FSI.CapGainIncome" localSheetId="0">'[3]FSI'!$G$8:$G$12</definedName>
    <definedName name="FSI.CapGainIncome" localSheetId="12">'[4]FSI'!$G$8:$G$12</definedName>
    <definedName name="FSI.CapGainIncome">'[5]FSI'!$G$8:$G$12</definedName>
    <definedName name="FSI.IncomeFromHP" localSheetId="1">'[1]FSI'!$E$8:$E$12</definedName>
    <definedName name="FSI.IncomeFromHP" localSheetId="4">'[2]FSI'!$E$8:$E$12</definedName>
    <definedName name="FSI.IncomeFromHP" localSheetId="0">'[3]FSI'!$E$8:$E$12</definedName>
    <definedName name="FSI.IncomeFromHP" localSheetId="12">'[4]FSI'!$E$8:$E$12</definedName>
    <definedName name="FSI.IncomeFromHP">'[5]FSI'!$E$8:$E$12</definedName>
    <definedName name="FSI.OtherSourceIncome" localSheetId="1">'[1]FSI'!$H$8:$H$12</definedName>
    <definedName name="FSI.OtherSourceIncome" localSheetId="4">'[2]FSI'!$H$8:$H$12</definedName>
    <definedName name="FSI.OtherSourceIncome" localSheetId="0">'[3]FSI'!$H$8:$H$12</definedName>
    <definedName name="FSI.OtherSourceIncome" localSheetId="12">'[4]FSI'!$H$8:$H$12</definedName>
    <definedName name="FSI.OtherSourceIncome">'[5]FSI'!$H$8:$H$12</definedName>
    <definedName name="FSI.TotalIncome" localSheetId="1">'[1]FSI'!$I$8:$I$12</definedName>
    <definedName name="FSI.TotalIncome" localSheetId="4">'[2]FSI'!$I$8:$I$12</definedName>
    <definedName name="FSI.TotalIncome" localSheetId="0">'[3]FSI'!$I$8:$I$12</definedName>
    <definedName name="FSI.TotalIncome" localSheetId="12">'[4]FSI'!$I$8:$I$12</definedName>
    <definedName name="FSI.TotalIncome">'[5]FSI'!$I$8:$I$12</definedName>
    <definedName name="FSI.TotalIncomeGTotal" localSheetId="1">'[1]FSI'!$I$13</definedName>
    <definedName name="FSI.TotalIncomeGTotal" localSheetId="4">'[2]FSI'!$I$13</definedName>
    <definedName name="FSI.TotalIncomeGTotal" localSheetId="0">'[3]FSI'!$I$13</definedName>
    <definedName name="FSI.TotalIncomeGTotal" localSheetId="12">'[4]FSI'!$I$13</definedName>
    <definedName name="FSI.TotalIncomeGTotal">'[5]FSI'!$I$13</definedName>
    <definedName name="FSI.TotalIncomeOutIndia" localSheetId="1">'[1]FSI'!$I$16</definedName>
    <definedName name="FSI.TotalIncomeOutIndia" localSheetId="4">'[2]FSI'!$I$16</definedName>
    <definedName name="FSI.TotalIncomeOutIndia" localSheetId="0">'[3]FSI'!$I$16</definedName>
    <definedName name="FSI.TotalIncomeOutIndia" localSheetId="12">'[4]FSI'!$I$16</definedName>
    <definedName name="FSI.TotalIncomeOutIndia">'[5]FSI'!$I$16</definedName>
    <definedName name="FSI.TotalIncomeOutIndiaDTAAAppli" localSheetId="1">'[1]FSI'!$I$17</definedName>
    <definedName name="FSI.TotalIncomeOutIndiaDTAAAppli" localSheetId="4">'[2]FSI'!$I$17</definedName>
    <definedName name="FSI.TotalIncomeOutIndiaDTAAAppli" localSheetId="0">'[3]FSI'!$I$17</definedName>
    <definedName name="FSI.TotalIncomeOutIndiaDTAAAppli" localSheetId="12">'[4]FSI'!$I$17</definedName>
    <definedName name="FSI.TotalIncomeOutIndiaDTAAAppli">'[5]FSI'!$I$17</definedName>
    <definedName name="FTP.DividendInterest" localSheetId="1">'[1]FTP'!$F$8:$F$13</definedName>
    <definedName name="FTP.DividendInterest" localSheetId="4">'[2]FTP'!$F$8:$F$13</definedName>
    <definedName name="FTP.DividendInterest" localSheetId="0">'[3]FTP'!$F$8:$F$13</definedName>
    <definedName name="FTP.DividendInterest" localSheetId="12">'[4]FTP'!$F$8:$F$13</definedName>
    <definedName name="FTP.DividendInterest">'[5]FTP'!$F$8:$F$13</definedName>
    <definedName name="FTP.OtherForeignTaxes" localSheetId="1">'[1]FTP'!$I$8:$I$13</definedName>
    <definedName name="FTP.OtherForeignTaxes" localSheetId="4">'[2]FTP'!$I$8:$I$13</definedName>
    <definedName name="FTP.OtherForeignTaxes" localSheetId="0">'[3]FTP'!$I$8:$I$13</definedName>
    <definedName name="FTP.OtherForeignTaxes" localSheetId="12">'[4]FTP'!$I$8:$I$13</definedName>
    <definedName name="FTP.OtherForeignTaxes">'[5]FTP'!$I$8:$I$13</definedName>
    <definedName name="FTP.ProfServices" localSheetId="1">'[1]FTP'!$H$8:$H$13</definedName>
    <definedName name="FTP.ProfServices" localSheetId="4">'[2]FTP'!$H$8:$H$13</definedName>
    <definedName name="FTP.ProfServices" localSheetId="0">'[3]FTP'!$H$8:$H$13</definedName>
    <definedName name="FTP.ProfServices" localSheetId="12">'[4]FTP'!$H$8:$H$13</definedName>
    <definedName name="FTP.ProfServices">'[5]FTP'!$H$8:$H$13</definedName>
    <definedName name="FTP.TaxPaidNetBasis" localSheetId="1">'[1]FTP'!$E$8:$E$13</definedName>
    <definedName name="FTP.TaxPaidNetBasis" localSheetId="4">'[2]FTP'!$E$8:$E$13</definedName>
    <definedName name="FTP.TaxPaidNetBasis" localSheetId="0">'[3]FTP'!$E$8:$E$13</definedName>
    <definedName name="FTP.TaxPaidNetBasis" localSheetId="12">'[4]FTP'!$E$8:$E$13</definedName>
    <definedName name="FTP.TaxPaidNetBasis">'[5]FTP'!$E$8:$E$13</definedName>
    <definedName name="FTP.TechRoyaltyFees" localSheetId="1">'[1]FTP'!$G$8:$G$13</definedName>
    <definedName name="FTP.TechRoyaltyFees" localSheetId="4">'[2]FTP'!$G$8:$G$13</definedName>
    <definedName name="FTP.TechRoyaltyFees" localSheetId="0">'[3]FTP'!$G$8:$G$13</definedName>
    <definedName name="FTP.TechRoyaltyFees" localSheetId="12">'[4]FTP'!$G$8:$G$13</definedName>
    <definedName name="FTP.TechRoyaltyFees">'[5]FTP'!$G$8:$G$13</definedName>
    <definedName name="FTP.Total" localSheetId="1">'[1]FTP'!$J$8:$J$13</definedName>
    <definedName name="FTP.Total" localSheetId="4">'[2]FTP'!$J$8:$J$13</definedName>
    <definedName name="FTP.Total" localSheetId="0">'[3]FTP'!$J$8:$J$13</definedName>
    <definedName name="FTP.Total" localSheetId="12">'[4]FTP'!$J$8:$J$13</definedName>
    <definedName name="FTP.Total">'[5]FTP'!$J$8:$J$13</definedName>
    <definedName name="FTP.TotalGTotal" localSheetId="1">'[1]FTP'!$J$14</definedName>
    <definedName name="FTP.TotalGTotal" localSheetId="4">'[2]FTP'!$J$14</definedName>
    <definedName name="FTP.TotalGTotal" localSheetId="0">'[3]FTP'!$J$14</definedName>
    <definedName name="FTP.TotalGTotal" localSheetId="12">'[4]FTP'!$J$14</definedName>
    <definedName name="FTP.TotalGTotal">'[5]FTP'!$J$14</definedName>
    <definedName name="FTP.TotalTaxesPaidOutIndia" localSheetId="1">'[1]FTP'!$G$17</definedName>
    <definedName name="FTP.TotalTaxesPaidOutIndia" localSheetId="4">'[2]FTP'!$G$17</definedName>
    <definedName name="FTP.TotalTaxesPaidOutIndia" localSheetId="0">'[3]FTP'!$G$17</definedName>
    <definedName name="FTP.TotalTaxesPaidOutIndia" localSheetId="12">'[4]FTP'!$G$17</definedName>
    <definedName name="FTP.TotalTaxesPaidOutIndia">'[5]FTP'!$G$17</definedName>
    <definedName name="FTP.TotalTaxesPaidOutIndiaDTAAAppli" localSheetId="1">'[1]FTP'!$G$18</definedName>
    <definedName name="FTP.TotalTaxesPaidOutIndiaDTAAAppli" localSheetId="4">'[2]FTP'!$G$18</definedName>
    <definedName name="FTP.TotalTaxesPaidOutIndiaDTAAAppli" localSheetId="0">'[3]FTP'!$G$18</definedName>
    <definedName name="FTP.TotalTaxesPaidOutIndiaDTAAAppli" localSheetId="12">'[4]FTP'!$G$18</definedName>
    <definedName name="FTP.TotalTaxesPaidOutIndiaDTAAAppli">'[5]FTP'!$G$18</definedName>
    <definedName name="FTZA10.DedFromUndertaking" localSheetId="1">'[1]10A'!$F$11:$F$11</definedName>
    <definedName name="FTZA10.DedFromUndertaking" localSheetId="4">'[2]10A'!$F$11:$F$11</definedName>
    <definedName name="FTZA10.DedFromUndertaking" localSheetId="0">'[3]10A'!$F$11:$F$11</definedName>
    <definedName name="FTZA10.DedFromUndertaking" localSheetId="12">'[4]10A'!$F$11:$F$11</definedName>
    <definedName name="FTZA10.DedFromUndertaking">'[5]10A'!$F$11:$F$11</definedName>
    <definedName name="fur5.AdditionsLessThan180Days4" localSheetId="1">'[6]bp'!#REF!</definedName>
    <definedName name="fur5.AdditionsLessThan180Days4" localSheetId="4">'[6]bp'!#REF!</definedName>
    <definedName name="fur5.AdditionsLessThan180Days4" localSheetId="0">'[6]bp'!#REF!</definedName>
    <definedName name="fur5.AdditionsLessThan180Days4" localSheetId="9">'[6]bp'!#REF!</definedName>
    <definedName name="fur5.AdditionsLessThan180Days4" localSheetId="12">'[6]bp'!#REF!</definedName>
    <definedName name="fur5.AdditionsLessThan180Days4">'[6]bp'!#REF!</definedName>
    <definedName name="fur5.RealizationPeriodLessThan180days4" localSheetId="1">'[6]bp'!#REF!</definedName>
    <definedName name="fur5.RealizationPeriodLessThan180days4" localSheetId="4">'[6]bp'!#REF!</definedName>
    <definedName name="fur5.RealizationPeriodLessThan180days4" localSheetId="0">'[6]bp'!#REF!</definedName>
    <definedName name="fur5.RealizationPeriodLessThan180days4" localSheetId="9">'[6]bp'!#REF!</definedName>
    <definedName name="fur5.RealizationPeriodLessThan180days4" localSheetId="12">'[6]bp'!#REF!</definedName>
    <definedName name="fur5.RealizationPeriodLessThan180days4">'[6]bp'!#REF!</definedName>
    <definedName name="g_1" localSheetId="1">'[1]Calculator'!$Q$9</definedName>
    <definedName name="g_1" localSheetId="4">'[2]Calculator'!$Q$9</definedName>
    <definedName name="g_1" localSheetId="0">'[3]Calculator'!$Q$9</definedName>
    <definedName name="g_1" localSheetId="12">'[4]Calculator'!$Q$9</definedName>
    <definedName name="g_1">'[5]Calculator'!$Q$9</definedName>
    <definedName name="g_1F" localSheetId="1">'[1]Calculator'!$Q$15</definedName>
    <definedName name="g_1F" localSheetId="4">'[2]Calculator'!$Q$15</definedName>
    <definedName name="g_1F" localSheetId="0">'[3]Calculator'!$Q$15</definedName>
    <definedName name="g_1F" localSheetId="12">'[4]Calculator'!$Q$15</definedName>
    <definedName name="g_1F">'[5]Calculator'!$Q$15</definedName>
    <definedName name="g_2" localSheetId="1">'[1]Calculator'!$Q$10</definedName>
    <definedName name="g_2" localSheetId="4">'[2]Calculator'!$Q$10</definedName>
    <definedName name="g_2" localSheetId="0">'[3]Calculator'!$Q$10</definedName>
    <definedName name="g_2" localSheetId="12">'[4]Calculator'!$Q$10</definedName>
    <definedName name="g_2">'[5]Calculator'!$Q$10</definedName>
    <definedName name="g_2F" localSheetId="1">'[1]Calculator'!$Q$16</definedName>
    <definedName name="g_2F" localSheetId="4">'[2]Calculator'!$Q$16</definedName>
    <definedName name="g_2F" localSheetId="0">'[3]Calculator'!$Q$16</definedName>
    <definedName name="g_2F" localSheetId="12">'[4]Calculator'!$Q$16</definedName>
    <definedName name="g_2F">'[5]Calculator'!$Q$16</definedName>
    <definedName name="g_3" localSheetId="1">'[1]Calculator'!$Q$11</definedName>
    <definedName name="g_3" localSheetId="4">'[2]Calculator'!$Q$11</definedName>
    <definedName name="g_3" localSheetId="0">'[3]Calculator'!$Q$11</definedName>
    <definedName name="g_3" localSheetId="12">'[4]Calculator'!$Q$11</definedName>
    <definedName name="g_3">'[5]Calculator'!$Q$11</definedName>
    <definedName name="g_3F" localSheetId="1">'[1]Calculator'!$Q$17</definedName>
    <definedName name="g_3F" localSheetId="4">'[2]Calculator'!$Q$17</definedName>
    <definedName name="g_3F" localSheetId="0">'[3]Calculator'!$Q$17</definedName>
    <definedName name="g_3F" localSheetId="12">'[4]Calculator'!$Q$17</definedName>
    <definedName name="g_3F">'[5]Calculator'!$Q$17</definedName>
    <definedName name="g_4" localSheetId="1">'[1]Calculator'!$Q$12</definedName>
    <definedName name="g_4" localSheetId="4">'[2]Calculator'!$Q$12</definedName>
    <definedName name="g_4" localSheetId="0">'[3]Calculator'!$Q$12</definedName>
    <definedName name="g_4" localSheetId="12">'[4]Calculator'!$Q$12</definedName>
    <definedName name="g_4">'[5]Calculator'!$Q$12</definedName>
    <definedName name="g_4F" localSheetId="1">'[1]Calculator'!$Q$18</definedName>
    <definedName name="g_4F" localSheetId="4">'[2]Calculator'!$Q$18</definedName>
    <definedName name="g_4F" localSheetId="0">'[3]Calculator'!$Q$18</definedName>
    <definedName name="g_4F" localSheetId="12">'[4]Calculator'!$Q$18</definedName>
    <definedName name="g_4F">'[5]Calculator'!$Q$18</definedName>
    <definedName name="g_5" localSheetId="1">'[1]Calculator'!$Q$13</definedName>
    <definedName name="g_5" localSheetId="4">'[2]Calculator'!$Q$13</definedName>
    <definedName name="g_5" localSheetId="0">'[3]Calculator'!$Q$13</definedName>
    <definedName name="g_5" localSheetId="12">'[4]Calculator'!$Q$13</definedName>
    <definedName name="g_5">'[5]Calculator'!$Q$13</definedName>
    <definedName name="g_5F" localSheetId="1">'[1]Calculator'!$Q$19</definedName>
    <definedName name="g_5F" localSheetId="4">'[2]Calculator'!$Q$19</definedName>
    <definedName name="g_5F" localSheetId="0">'[3]Calculator'!$Q$19</definedName>
    <definedName name="g_5F" localSheetId="12">'[4]Calculator'!$Q$19</definedName>
    <definedName name="g_5F">'[5]Calculator'!$Q$19</definedName>
    <definedName name="GTAX1" localSheetId="1">'[1]Calculator'!$AD$57</definedName>
    <definedName name="GTAX1" localSheetId="4">'[2]Calculator'!$AD$57</definedName>
    <definedName name="GTAX1" localSheetId="0">'[3]Calculator'!$AD$57</definedName>
    <definedName name="GTAX1" localSheetId="12">'[4]Calculator'!$AD$57</definedName>
    <definedName name="GTAX1">'[5]Calculator'!$AD$57</definedName>
    <definedName name="GTAX2" localSheetId="1">'[1]Calculator'!$AL$43</definedName>
    <definedName name="GTAX2" localSheetId="4">'[2]Calculator'!$AL$43</definedName>
    <definedName name="GTAX2" localSheetId="0">'[3]Calculator'!$AL$43</definedName>
    <definedName name="GTAX2" localSheetId="12">'[4]Calculator'!$AL$43</definedName>
    <definedName name="GTAX2">'[5]Calculator'!$AL$43</definedName>
    <definedName name="GTAX3" localSheetId="1">'[1]Calculator'!$AL$44</definedName>
    <definedName name="GTAX3" localSheetId="4">'[2]Calculator'!$AL$44</definedName>
    <definedName name="GTAX3" localSheetId="0">'[3]Calculator'!$AL$44</definedName>
    <definedName name="GTAX3" localSheetId="12">'[4]Calculator'!$AL$44</definedName>
    <definedName name="GTAX3">'[5]Calculator'!$AL$44</definedName>
    <definedName name="GTAX4" localSheetId="1">'[1]Calculator'!$AL$45</definedName>
    <definedName name="GTAX4" localSheetId="4">'[2]Calculator'!$AL$45</definedName>
    <definedName name="GTAX4" localSheetId="0">'[3]Calculator'!$AL$45</definedName>
    <definedName name="GTAX4" localSheetId="12">'[4]Calculator'!$AL$45</definedName>
    <definedName name="GTAX4">'[5]Calculator'!$AL$45</definedName>
    <definedName name="GTAX5" localSheetId="1">'[1]Calculator'!$AL$46</definedName>
    <definedName name="GTAX5" localSheetId="4">'[2]Calculator'!$AL$46</definedName>
    <definedName name="GTAX5" localSheetId="0">'[3]Calculator'!$AL$46</definedName>
    <definedName name="GTAX5" localSheetId="12">'[4]Calculator'!$AL$46</definedName>
    <definedName name="GTAX5">'[5]Calculator'!$AL$46</definedName>
    <definedName name="GTLS" localSheetId="1">'[1]Calculator'!$D$26</definedName>
    <definedName name="GTLS" localSheetId="4">'[2]Calculator'!$D$26</definedName>
    <definedName name="GTLS" localSheetId="0">'[3]Calculator'!$D$26</definedName>
    <definedName name="GTLS" localSheetId="12">'[4]Calculator'!$D$26</definedName>
    <definedName name="GTLS">'[5]Calculator'!$D$26</definedName>
    <definedName name="h_1" localSheetId="1">'[1]Calculator'!$R$9</definedName>
    <definedName name="h_1" localSheetId="4">'[2]Calculator'!$R$9</definedName>
    <definedName name="h_1" localSheetId="0">'[3]Calculator'!$R$9</definedName>
    <definedName name="h_1" localSheetId="12">'[4]Calculator'!$R$9</definedName>
    <definedName name="h_1">'[5]Calculator'!$R$9</definedName>
    <definedName name="h_1F" localSheetId="1">'[1]Calculator'!$R$15</definedName>
    <definedName name="h_1F" localSheetId="4">'[2]Calculator'!$R$15</definedName>
    <definedName name="h_1F" localSheetId="0">'[3]Calculator'!$R$15</definedName>
    <definedName name="h_1F" localSheetId="12">'[4]Calculator'!$R$15</definedName>
    <definedName name="h_1F">'[5]Calculator'!$R$15</definedName>
    <definedName name="h_2" localSheetId="1">'[1]Calculator'!$R$10</definedName>
    <definedName name="h_2" localSheetId="4">'[2]Calculator'!$R$10</definedName>
    <definedName name="h_2" localSheetId="0">'[3]Calculator'!$R$10</definedName>
    <definedName name="h_2" localSheetId="12">'[4]Calculator'!$R$10</definedName>
    <definedName name="h_2">'[5]Calculator'!$R$10</definedName>
    <definedName name="h_2F" localSheetId="1">'[1]Calculator'!$R$16</definedName>
    <definedName name="h_2F" localSheetId="4">'[2]Calculator'!$R$16</definedName>
    <definedName name="h_2F" localSheetId="0">'[3]Calculator'!$R$16</definedName>
    <definedName name="h_2F" localSheetId="12">'[4]Calculator'!$R$16</definedName>
    <definedName name="h_2F">'[5]Calculator'!$R$16</definedName>
    <definedName name="h_3" localSheetId="1">'[1]Calculator'!$R$11</definedName>
    <definedName name="h_3" localSheetId="4">'[2]Calculator'!$R$11</definedName>
    <definedName name="h_3" localSheetId="0">'[3]Calculator'!$R$11</definedName>
    <definedName name="h_3" localSheetId="12">'[4]Calculator'!$R$11</definedName>
    <definedName name="h_3">'[5]Calculator'!$R$11</definedName>
    <definedName name="h_3F" localSheetId="1">'[1]Calculator'!$R$17</definedName>
    <definedName name="h_3F" localSheetId="4">'[2]Calculator'!$R$17</definedName>
    <definedName name="h_3F" localSheetId="0">'[3]Calculator'!$R$17</definedName>
    <definedName name="h_3F" localSheetId="12">'[4]Calculator'!$R$17</definedName>
    <definedName name="h_3F">'[5]Calculator'!$R$17</definedName>
    <definedName name="h_4" localSheetId="1">'[1]Calculator'!$R$12</definedName>
    <definedName name="h_4" localSheetId="4">'[2]Calculator'!$R$12</definedName>
    <definedName name="h_4" localSheetId="0">'[3]Calculator'!$R$12</definedName>
    <definedName name="h_4" localSheetId="12">'[4]Calculator'!$R$12</definedName>
    <definedName name="h_4">'[5]Calculator'!$R$12</definedName>
    <definedName name="h_4F" localSheetId="1">'[1]Calculator'!$R$18</definedName>
    <definedName name="h_4F" localSheetId="4">'[2]Calculator'!$R$18</definedName>
    <definedName name="h_4F" localSheetId="0">'[3]Calculator'!$R$18</definedName>
    <definedName name="h_4F" localSheetId="12">'[4]Calculator'!$R$18</definedName>
    <definedName name="h_4F">'[5]Calculator'!$R$18</definedName>
    <definedName name="h_5" localSheetId="1">'[1]Calculator'!$R$13</definedName>
    <definedName name="h_5" localSheetId="4">'[2]Calculator'!$R$13</definedName>
    <definedName name="h_5" localSheetId="0">'[3]Calculator'!$R$13</definedName>
    <definedName name="h_5" localSheetId="12">'[4]Calculator'!$R$13</definedName>
    <definedName name="h_5">'[5]Calculator'!$R$13</definedName>
    <definedName name="h_5F" localSheetId="1">'[1]Calculator'!$R$19</definedName>
    <definedName name="h_5F" localSheetId="4">'[2]Calculator'!$R$19</definedName>
    <definedName name="h_5F" localSheetId="0">'[3]Calculator'!$R$19</definedName>
    <definedName name="h_5F" localSheetId="12">'[4]Calculator'!$R$19</definedName>
    <definedName name="h_5F">'[5]Calculator'!$R$19</definedName>
    <definedName name="hp.BFlossPrevYrUndSameHeadSetoff1" localSheetId="1">'[1]CYLA BFLA'!$E$20</definedName>
    <definedName name="hp.BFlossPrevYrUndSameHeadSetoff1" localSheetId="4">'[2]CYLA BFLA'!$E$20</definedName>
    <definedName name="hp.BFlossPrevYrUndSameHeadSetoff1" localSheetId="0">'[3]CYLA BFLA'!$E$20</definedName>
    <definedName name="hp.BFlossPrevYrUndSameHeadSetoff1" localSheetId="12">'[4]CYLA BFLA'!$E$20</definedName>
    <definedName name="hp.BFlossPrevYrUndSameHeadSetoff1">'[5]CYLA BFLA'!$E$20</definedName>
    <definedName name="hp.BFUnabsorbedDeprSetoff1" localSheetId="1">'[1]CYLA BFLA'!$F$20</definedName>
    <definedName name="hp.BFUnabsorbedDeprSetoff1" localSheetId="4">'[2]CYLA BFLA'!$F$20</definedName>
    <definedName name="hp.BFUnabsorbedDeprSetoff1" localSheetId="0">'[3]CYLA BFLA'!$F$20</definedName>
    <definedName name="hp.BFUnabsorbedDeprSetoff1" localSheetId="12">'[4]CYLA BFLA'!$F$20</definedName>
    <definedName name="hp.BFUnabsorbedDeprSetoff1">'[5]CYLA BFLA'!$F$20</definedName>
    <definedName name="hp.IncOfCurYrAfterSetOff2" localSheetId="1">'[1]CYLA BFLA'!$H$6</definedName>
    <definedName name="hp.IncOfCurYrAfterSetOff2" localSheetId="4">'[2]CYLA BFLA'!$H$6</definedName>
    <definedName name="hp.IncOfCurYrAfterSetOff2" localSheetId="0">'[3]CYLA BFLA'!$H$6</definedName>
    <definedName name="hp.IncOfCurYrAfterSetOff2" localSheetId="12">'[4]CYLA BFLA'!$H$6</definedName>
    <definedName name="hp.IncOfCurYrAfterSetOff2">'[5]CYLA BFLA'!$H$6</definedName>
    <definedName name="hp.IncOfCurYrUnderThatHead2" localSheetId="1">'[1]CYLA BFLA'!$D$6</definedName>
    <definedName name="hp.IncOfCurYrUnderThatHead2" localSheetId="4">'[2]CYLA BFLA'!$D$6</definedName>
    <definedName name="hp.IncOfCurYrUnderThatHead2" localSheetId="0">'[3]CYLA BFLA'!$D$6</definedName>
    <definedName name="hp.IncOfCurYrUnderThatHead2" localSheetId="12">'[4]CYLA BFLA'!$D$6</definedName>
    <definedName name="hp.IncOfCurYrUnderThatHead2">'[5]CYLA BFLA'!$D$6</definedName>
    <definedName name="HP.TotalIncomeChargeableUnHP" localSheetId="1">'[1]HOUSE_PROPERTY'!$J$68</definedName>
    <definedName name="HP.TotalIncomeChargeableUnHP" localSheetId="4">'[2]HOUSE_PROPERTY'!$J$68</definedName>
    <definedName name="HP.TotalIncomeChargeableUnHP" localSheetId="0">'[3]HOUSE_PROPERTY'!$J$68</definedName>
    <definedName name="HP.TotalIncomeChargeableUnHP" localSheetId="12">'[4]HOUSE_PROPERTY'!$J$68</definedName>
    <definedName name="HP.TotalIncomeChargeableUnHP">'[5]HOUSE_PROPERTY'!$J$68</definedName>
    <definedName name="hpincome.bf" localSheetId="1">'[1]CYLA BFLA'!$AF$11</definedName>
    <definedName name="hpincome.bf" localSheetId="4">'[2]CYLA BFLA'!$AF$11</definedName>
    <definedName name="hpincome.bf" localSheetId="0">'[3]CYLA BFLA'!$AF$11</definedName>
    <definedName name="hpincome.bf" localSheetId="12">'[4]CYLA BFLA'!$AF$11</definedName>
    <definedName name="hpincome.bf">'[5]CYLA BFLA'!$AF$11</definedName>
    <definedName name="hpincome.bp" localSheetId="1">'[1]CYLA BFLA'!$AB$11</definedName>
    <definedName name="hpincome.bp" localSheetId="4">'[2]CYLA BFLA'!$AB$11</definedName>
    <definedName name="hpincome.bp" localSheetId="0">'[3]CYLA BFLA'!$AB$11</definedName>
    <definedName name="hpincome.bp" localSheetId="12">'[4]CYLA BFLA'!$AB$11</definedName>
    <definedName name="hpincome.bp">'[5]CYLA BFLA'!$AB$11</definedName>
    <definedName name="hpincome.hp" localSheetId="1">'[1]CYLA BFLA'!$X$11</definedName>
    <definedName name="hpincome.hp" localSheetId="4">'[2]CYLA BFLA'!$X$11</definedName>
    <definedName name="hpincome.hp" localSheetId="0">'[3]CYLA BFLA'!$X$11</definedName>
    <definedName name="hpincome.hp" localSheetId="12">'[4]CYLA BFLA'!$X$11</definedName>
    <definedName name="hpincome.hp">'[5]CYLA BFLA'!$X$11</definedName>
    <definedName name="hpincome.ih" localSheetId="1">'[1]CYLA BFLA'!$Q$11</definedName>
    <definedName name="hpincome.ih" localSheetId="4">'[2]CYLA BFLA'!$Q$11</definedName>
    <definedName name="hpincome.ih" localSheetId="0">'[3]CYLA BFLA'!$Q$11</definedName>
    <definedName name="hpincome.ih" localSheetId="12">'[4]CYLA BFLA'!$Q$11</definedName>
    <definedName name="hpincome.ih">'[5]CYLA BFLA'!$Q$11</definedName>
    <definedName name="hpincome.os" localSheetId="1">'[1]CYLA BFLA'!$T$11</definedName>
    <definedName name="hpincome.os" localSheetId="4">'[2]CYLA BFLA'!$T$11</definedName>
    <definedName name="hpincome.os" localSheetId="0">'[3]CYLA BFLA'!$T$11</definedName>
    <definedName name="hpincome.os" localSheetId="12">'[4]CYLA BFLA'!$T$11</definedName>
    <definedName name="hpincome.os">'[5]CYLA BFLA'!$T$11</definedName>
    <definedName name="hpincome.rem" localSheetId="1">'[1]CYLA BFLA'!$AO$15</definedName>
    <definedName name="hpincome.rem" localSheetId="4">'[2]CYLA BFLA'!$AO$15</definedName>
    <definedName name="hpincome.rem" localSheetId="0">'[3]CYLA BFLA'!$AO$15</definedName>
    <definedName name="hpincome.rem" localSheetId="12">'[4]CYLA BFLA'!$AO$15</definedName>
    <definedName name="hpincome.rem">'[5]CYLA BFLA'!$AO$15</definedName>
    <definedName name="hploss.aftbfl" localSheetId="1">'[1]CYLA BFLA'!$AH$11</definedName>
    <definedName name="hploss.aftbfl" localSheetId="4">'[2]CYLA BFLA'!$AH$11</definedName>
    <definedName name="hploss.aftbfl" localSheetId="0">'[3]CYLA BFLA'!$AH$11</definedName>
    <definedName name="hploss.aftbfl" localSheetId="12">'[4]CYLA BFLA'!$AH$11</definedName>
    <definedName name="hploss.aftbfl">'[5]CYLA BFLA'!$AH$11</definedName>
    <definedName name="hploss.bf" localSheetId="1">'[1]CYLA BFLA'!$AE$11</definedName>
    <definedName name="hploss.bf" localSheetId="4">'[2]CYLA BFLA'!$AE$11</definedName>
    <definedName name="hploss.bf" localSheetId="0">'[3]CYLA BFLA'!$AE$11</definedName>
    <definedName name="hploss.bf" localSheetId="12">'[4]CYLA BFLA'!$AE$11</definedName>
    <definedName name="hploss.bf">'[5]CYLA BFLA'!$AE$11</definedName>
    <definedName name="hploss.bfadj" localSheetId="1">'[1]CYLA BFLA'!$AG$11</definedName>
    <definedName name="hploss.bfadj" localSheetId="4">'[2]CYLA BFLA'!$AG$11</definedName>
    <definedName name="hploss.bfadj" localSheetId="0">'[3]CYLA BFLA'!$AG$11</definedName>
    <definedName name="hploss.bfadj" localSheetId="12">'[4]CYLA BFLA'!$AG$11</definedName>
    <definedName name="hploss.bfadj">'[5]CYLA BFLA'!$AG$11</definedName>
    <definedName name="hploss.bp" localSheetId="1">'[1]CYLA BFLA'!$AD$11</definedName>
    <definedName name="hploss.bp" localSheetId="4">'[2]CYLA BFLA'!$AD$11</definedName>
    <definedName name="hploss.bp" localSheetId="0">'[3]CYLA BFLA'!$AD$11</definedName>
    <definedName name="hploss.bp" localSheetId="12">'[4]CYLA BFLA'!$AD$11</definedName>
    <definedName name="hploss.bp">'[5]CYLA BFLA'!$AD$11</definedName>
    <definedName name="hploss.hp" localSheetId="1">'[1]CYLA BFLA'!$Z$11</definedName>
    <definedName name="hploss.hp" localSheetId="4">'[2]CYLA BFLA'!$Z$11</definedName>
    <definedName name="hploss.hp" localSheetId="0">'[3]CYLA BFLA'!$Z$11</definedName>
    <definedName name="hploss.hp" localSheetId="12">'[4]CYLA BFLA'!$Z$11</definedName>
    <definedName name="hploss.hp">'[5]CYLA BFLA'!$Z$11</definedName>
    <definedName name="hploss.ih" localSheetId="1">'[1]CYLA BFLA'!$R$11</definedName>
    <definedName name="hploss.ih" localSheetId="4">'[2]CYLA BFLA'!$R$11</definedName>
    <definedName name="hploss.ih" localSheetId="0">'[3]CYLA BFLA'!$R$11</definedName>
    <definedName name="hploss.ih" localSheetId="12">'[4]CYLA BFLA'!$R$11</definedName>
    <definedName name="hploss.ih">'[5]CYLA BFLA'!$R$11</definedName>
    <definedName name="hploss.os" localSheetId="1">'[1]CYLA BFLA'!$V$11</definedName>
    <definedName name="hploss.os" localSheetId="4">'[2]CYLA BFLA'!$V$11</definedName>
    <definedName name="hploss.os" localSheetId="0">'[3]CYLA BFLA'!$V$11</definedName>
    <definedName name="hploss.os" localSheetId="12">'[4]CYLA BFLA'!$V$11</definedName>
    <definedName name="hploss.os">'[5]CYLA BFLA'!$V$11</definedName>
    <definedName name="hploss.unabs" localSheetId="1">'[1]CYLA BFLA'!$AN$15</definedName>
    <definedName name="hploss.unabs" localSheetId="4">'[2]CYLA BFLA'!$AN$15</definedName>
    <definedName name="hploss.unabs" localSheetId="0">'[3]CYLA BFLA'!$AN$15</definedName>
    <definedName name="hploss.unabs" localSheetId="12">'[4]CYLA BFLA'!$AN$15</definedName>
    <definedName name="hploss.unabs">'[5]CYLA BFLA'!$AN$15</definedName>
    <definedName name="hploss1.unabs" localSheetId="1">'[1]CYLA BFLA'!$F$36</definedName>
    <definedName name="hploss1.unabs" localSheetId="4">'[2]CYLA BFLA'!$F$36</definedName>
    <definedName name="hploss1.unabs" localSheetId="0">'[3]CYLA BFLA'!$F$36</definedName>
    <definedName name="hploss1.unabs" localSheetId="12">'[4]CYLA BFLA'!$F$36</definedName>
    <definedName name="hploss1.unabs">'[5]CYLA BFLA'!$F$36</definedName>
    <definedName name="HUF" localSheetId="1">'[1]Calculator'!$M$36</definedName>
    <definedName name="HUF" localSheetId="4">'[2]Calculator'!$M$36</definedName>
    <definedName name="HUF" localSheetId="0">'[3]Calculator'!$M$36</definedName>
    <definedName name="HUF" localSheetId="12">'[4]Calculator'!$M$36</definedName>
    <definedName name="HUF">'[5]Calculator'!$M$36</definedName>
    <definedName name="IA80.TotSchedule80_IA" localSheetId="1">'[1]80_'!$I$8</definedName>
    <definedName name="IA80.TotSchedule80_IA" localSheetId="4">'[2]80_'!$I$8</definedName>
    <definedName name="IA80.TotSchedule80_IA" localSheetId="0">'[3]80_'!$I$8</definedName>
    <definedName name="IA80.TotSchedule80_IA" localSheetId="12">'[4]80_'!$I$8</definedName>
    <definedName name="IA80.TotSchedule80_IA">'[5]80_'!$I$8</definedName>
    <definedName name="IB80.TotSchedule80_IB" localSheetId="1">'[1]80_'!$I$25</definedName>
    <definedName name="IB80.TotSchedule80_IB" localSheetId="4">'[2]80_'!$I$25</definedName>
    <definedName name="IB80.TotSchedule80_IB" localSheetId="0">'[3]80_'!$I$25</definedName>
    <definedName name="IB80.TotSchedule80_IB" localSheetId="12">'[4]80_'!$I$25</definedName>
    <definedName name="IB80.TotSchedule80_IB">'[5]80_'!$I$25</definedName>
    <definedName name="IC80.TotDeductInNorthEast" localSheetId="1">'[1]80_'!$I$39</definedName>
    <definedName name="IC80.TotDeductInNorthEast" localSheetId="4">'[2]80_'!$I$39</definedName>
    <definedName name="IC80.TotDeductInNorthEast" localSheetId="0">'[3]80_'!$I$39</definedName>
    <definedName name="IC80.TotDeductInNorthEast" localSheetId="12">'[4]80_'!$I$39</definedName>
    <definedName name="IC80.TotDeductInNorthEast">'[5]80_'!$I$39</definedName>
    <definedName name="IC80.TotSchedule80_IC" localSheetId="1">'[1]80_'!$I$40</definedName>
    <definedName name="IC80.TotSchedule80_IC" localSheetId="4">'[2]80_'!$I$40</definedName>
    <definedName name="IC80.TotSchedule80_IC" localSheetId="0">'[3]80_'!$I$40</definedName>
    <definedName name="IC80.TotSchedule80_IC" localSheetId="12">'[4]80_'!$I$40</definedName>
    <definedName name="IC80.TotSchedule80_IC">'[5]80_'!$I$40</definedName>
    <definedName name="IDCG" localSheetId="1">#REF!</definedName>
    <definedName name="IDCG" localSheetId="19">#REF!</definedName>
    <definedName name="IDCG" localSheetId="4">#REF!</definedName>
    <definedName name="IDCG" localSheetId="0">#REF!</definedName>
    <definedName name="IDCG" localSheetId="9">#REF!</definedName>
    <definedName name="IDCG" localSheetId="12">#REF!</definedName>
    <definedName name="IDCG">#REF!</definedName>
    <definedName name="intange25.AdditionsLessThan180Days5" localSheetId="1">'[6]bp'!#REF!</definedName>
    <definedName name="intange25.AdditionsLessThan180Days5" localSheetId="4">'[6]bp'!#REF!</definedName>
    <definedName name="intange25.AdditionsLessThan180Days5" localSheetId="0">'[6]bp'!#REF!</definedName>
    <definedName name="intange25.AdditionsLessThan180Days5" localSheetId="9">'[6]bp'!#REF!</definedName>
    <definedName name="intange25.AdditionsLessThan180Days5" localSheetId="12">'[6]bp'!#REF!</definedName>
    <definedName name="intange25.AdditionsLessThan180Days5">'[6]bp'!#REF!</definedName>
    <definedName name="intange25.RealizationPeriodLessThan180days5" localSheetId="1">'[6]bp'!#REF!</definedName>
    <definedName name="intange25.RealizationPeriodLessThan180days5" localSheetId="4">'[6]bp'!#REF!</definedName>
    <definedName name="intange25.RealizationPeriodLessThan180days5" localSheetId="0">'[6]bp'!#REF!</definedName>
    <definedName name="intange25.RealizationPeriodLessThan180days5" localSheetId="9">'[6]bp'!#REF!</definedName>
    <definedName name="intange25.RealizationPeriodLessThan180days5">'[6]bp'!#REF!</definedName>
    <definedName name="IT.Amt" localSheetId="1">'[1]IT_DDTP'!$F$4:$F$9</definedName>
    <definedName name="IT.Amt" localSheetId="4">'[2]IT_DDTP'!$F$4:$F$9</definedName>
    <definedName name="IT.Amt" localSheetId="0">'[3]IT_DDTP'!$F$4:$F$9</definedName>
    <definedName name="IT.Amt" localSheetId="12">'[4]IT_DDTP'!$F$4:$F$9</definedName>
    <definedName name="IT.Amt">'[5]IT_DDTP'!$F$4:$F$9</definedName>
    <definedName name="IT.FormulaOfS" localSheetId="1">'[1]IT_DDTP'!$S$4:$S$9</definedName>
    <definedName name="IT.FormulaOfS" localSheetId="4">'[2]IT_DDTP'!$S$4:$S$9</definedName>
    <definedName name="IT.FormulaOfS" localSheetId="0">'[3]IT_DDTP'!$S$4:$S$9</definedName>
    <definedName name="IT.FormulaOfS" localSheetId="12">'[4]IT_DDTP'!$S$4:$S$9</definedName>
    <definedName name="IT.FormulaOfS">'[5]IT_DDTP'!$S$4:$S$9</definedName>
    <definedName name="LA" localSheetId="1">'[1]Calculator'!$M$44</definedName>
    <definedName name="LA" localSheetId="4">'[2]Calculator'!$M$44</definedName>
    <definedName name="LA" localSheetId="0">'[3]Calculator'!$M$44</definedName>
    <definedName name="LA" localSheetId="12">'[4]Calculator'!$M$44</definedName>
    <definedName name="LA">'[5]Calculator'!$M$44</definedName>
    <definedName name="lottery.ecq1" localSheetId="1">'[1]Calculator'!$AD$13</definedName>
    <definedName name="lottery.ecq1" localSheetId="4">'[2]Calculator'!$AD$13</definedName>
    <definedName name="lottery.ecq1" localSheetId="0">'[3]Calculator'!$AD$13</definedName>
    <definedName name="lottery.ecq1" localSheetId="12">'[4]Calculator'!$AD$13</definedName>
    <definedName name="lottery.ecq1">'[5]Calculator'!$AD$13</definedName>
    <definedName name="lottery.ecq2" localSheetId="1">'[1]Calculator'!$AE$13</definedName>
    <definedName name="lottery.ecq2" localSheetId="4">'[2]Calculator'!$AE$13</definedName>
    <definedName name="lottery.ecq2" localSheetId="0">'[3]Calculator'!$AE$13</definedName>
    <definedName name="lottery.ecq2" localSheetId="12">'[4]Calculator'!$AE$13</definedName>
    <definedName name="lottery.ecq2">'[5]Calculator'!$AE$13</definedName>
    <definedName name="lottery.ecq3" localSheetId="1">'[1]Calculator'!$AF$13</definedName>
    <definedName name="lottery.ecq3" localSheetId="4">'[2]Calculator'!$AF$13</definedName>
    <definedName name="lottery.ecq3" localSheetId="0">'[3]Calculator'!$AF$13</definedName>
    <definedName name="lottery.ecq3" localSheetId="12">'[4]Calculator'!$AF$13</definedName>
    <definedName name="lottery.ecq3">'[5]Calculator'!$AF$13</definedName>
    <definedName name="lottery.ecq4" localSheetId="1">'[1]Calculator'!$AG$13</definedName>
    <definedName name="lottery.ecq4" localSheetId="4">'[2]Calculator'!$AG$13</definedName>
    <definedName name="lottery.ecq4" localSheetId="0">'[3]Calculator'!$AG$13</definedName>
    <definedName name="lottery.ecq4" localSheetId="12">'[4]Calculator'!$AG$13</definedName>
    <definedName name="lottery.ecq4">'[5]Calculator'!$AG$13</definedName>
    <definedName name="lottery.ecq5" localSheetId="1">'[1]Calculator'!$AH$13</definedName>
    <definedName name="lottery.ecq5" localSheetId="4">'[2]Calculator'!$AH$13</definedName>
    <definedName name="lottery.ecq5" localSheetId="0">'[3]Calculator'!$AH$13</definedName>
    <definedName name="lottery.ecq5" localSheetId="12">'[4]Calculator'!$AH$13</definedName>
    <definedName name="lottery.ecq5">'[5]Calculator'!$AH$13</definedName>
    <definedName name="lottery.scq1" localSheetId="1">'[1]Calculator'!$Y$13</definedName>
    <definedName name="lottery.scq1" localSheetId="4">'[2]Calculator'!$Y$13</definedName>
    <definedName name="lottery.scq1" localSheetId="0">'[3]Calculator'!$Y$13</definedName>
    <definedName name="lottery.scq1" localSheetId="12">'[4]Calculator'!$Y$13</definedName>
    <definedName name="lottery.scq1">'[5]Calculator'!$Y$13</definedName>
    <definedName name="lottery.scq2" localSheetId="1">'[1]Calculator'!$Z$13</definedName>
    <definedName name="lottery.scq2" localSheetId="4">'[2]Calculator'!$Z$13</definedName>
    <definedName name="lottery.scq2" localSheetId="0">'[3]Calculator'!$Z$13</definedName>
    <definedName name="lottery.scq2" localSheetId="12">'[4]Calculator'!$Z$13</definedName>
    <definedName name="lottery.scq2">'[5]Calculator'!$Z$13</definedName>
    <definedName name="lottery.scq3" localSheetId="1">'[1]Calculator'!$AA$13</definedName>
    <definedName name="lottery.scq3" localSheetId="4">'[2]Calculator'!$AA$13</definedName>
    <definedName name="lottery.scq3" localSheetId="0">'[3]Calculator'!$AA$13</definedName>
    <definedName name="lottery.scq3" localSheetId="12">'[4]Calculator'!$AA$13</definedName>
    <definedName name="lottery.scq3">'[5]Calculator'!$AA$13</definedName>
    <definedName name="lottery.scq4" localSheetId="1">'[1]Calculator'!$AB$13</definedName>
    <definedName name="lottery.scq4" localSheetId="4">'[2]Calculator'!$AB$13</definedName>
    <definedName name="lottery.scq4" localSheetId="0">'[3]Calculator'!$AB$13</definedName>
    <definedName name="lottery.scq4" localSheetId="12">'[4]Calculator'!$AB$13</definedName>
    <definedName name="lottery.scq4">'[5]Calculator'!$AB$13</definedName>
    <definedName name="lottery.scq5" localSheetId="1">'[1]Calculator'!$AC$13</definedName>
    <definedName name="lottery.scq5" localSheetId="4">'[2]Calculator'!$AC$13</definedName>
    <definedName name="lottery.scq5" localSheetId="0">'[3]Calculator'!$AC$13</definedName>
    <definedName name="lottery.scq5" localSheetId="12">'[4]Calculator'!$AC$13</definedName>
    <definedName name="lottery.scq5">'[5]Calculator'!$AC$13</definedName>
    <definedName name="lotteryec.usratio" localSheetId="1">'[1]Calculator'!$X$13</definedName>
    <definedName name="lotteryec.usratio" localSheetId="4">'[2]Calculator'!$X$13</definedName>
    <definedName name="lotteryec.usratio" localSheetId="0">'[3]Calculator'!$X$13</definedName>
    <definedName name="lotteryec.usratio" localSheetId="12">'[4]Calculator'!$X$13</definedName>
    <definedName name="lotteryec.usratio">'[5]Calculator'!$X$13</definedName>
    <definedName name="lotteryincome" localSheetId="1">'[1]Calculator'!$R$3</definedName>
    <definedName name="lotteryincome" localSheetId="4">'[2]Calculator'!$R$3</definedName>
    <definedName name="lotteryincome" localSheetId="0">'[3]Calculator'!$R$3</definedName>
    <definedName name="lotteryincome" localSheetId="12">'[4]Calculator'!$R$3</definedName>
    <definedName name="lotteryincome">'[5]Calculator'!$R$3</definedName>
    <definedName name="lotteryincome.usratio" localSheetId="1">'[1]Calculator'!$V$13</definedName>
    <definedName name="lotteryincome.usratio" localSheetId="4">'[2]Calculator'!$V$13</definedName>
    <definedName name="lotteryincome.usratio" localSheetId="0">'[3]Calculator'!$V$13</definedName>
    <definedName name="lotteryincome.usratio" localSheetId="12">'[4]Calculator'!$V$13</definedName>
    <definedName name="lotteryincome.usratio">'[5]Calculator'!$V$13</definedName>
    <definedName name="lotterysur.usratio" localSheetId="1">'[1]Calculator'!$W$13</definedName>
    <definedName name="lotterysur.usratio" localSheetId="4">'[2]Calculator'!$W$13</definedName>
    <definedName name="lotterysur.usratio" localSheetId="0">'[3]Calculator'!$W$13</definedName>
    <definedName name="lotterysur.usratio" localSheetId="12">'[4]Calculator'!$W$13</definedName>
    <definedName name="lotterysur.usratio">'[5]Calculator'!$W$13</definedName>
    <definedName name="ltcg.BFlossPrevYrUndSameHeadSetoff4" localSheetId="1">'[1]CYLA BFLA'!$E$25</definedName>
    <definedName name="ltcg.BFlossPrevYrUndSameHeadSetoff4" localSheetId="4">'[2]CYLA BFLA'!$E$25</definedName>
    <definedName name="ltcg.BFlossPrevYrUndSameHeadSetoff4" localSheetId="0">'[3]CYLA BFLA'!$E$25</definedName>
    <definedName name="ltcg.BFlossPrevYrUndSameHeadSetoff4" localSheetId="12">'[4]CYLA BFLA'!$E$25</definedName>
    <definedName name="ltcg.BFlossPrevYrUndSameHeadSetoff4">'[5]CYLA BFLA'!$E$25</definedName>
    <definedName name="ltcg.BFUnabsorbedDeprSetoff4" localSheetId="1">'[1]CYLA BFLA'!$F$25</definedName>
    <definedName name="ltcg.BFUnabsorbedDeprSetoff4" localSheetId="4">'[2]CYLA BFLA'!$F$25</definedName>
    <definedName name="ltcg.BFUnabsorbedDeprSetoff4" localSheetId="0">'[3]CYLA BFLA'!$F$25</definedName>
    <definedName name="ltcg.BFUnabsorbedDeprSetoff4" localSheetId="12">'[4]CYLA BFLA'!$F$25</definedName>
    <definedName name="ltcg.BFUnabsorbedDeprSetoff4">'[5]CYLA BFLA'!$F$25</definedName>
    <definedName name="ltcg.IncOfCurYrAfterSetOff2" localSheetId="1">'[1]CYLA BFLA'!$H$11</definedName>
    <definedName name="ltcg.IncOfCurYrAfterSetOff2" localSheetId="4">'[2]CYLA BFLA'!$H$11</definedName>
    <definedName name="ltcg.IncOfCurYrAfterSetOff2" localSheetId="0">'[3]CYLA BFLA'!$H$11</definedName>
    <definedName name="ltcg.IncOfCurYrAfterSetOff2" localSheetId="12">'[4]CYLA BFLA'!$H$11</definedName>
    <definedName name="ltcg.IncOfCurYrAfterSetOff2">'[5]CYLA BFLA'!$H$11</definedName>
    <definedName name="ltcg.IncOfCurYrUnderThatHead2" localSheetId="1">'[1]CYLA BFLA'!$D$11</definedName>
    <definedName name="ltcg.IncOfCurYrUnderThatHead2" localSheetId="4">'[2]CYLA BFLA'!$D$11</definedName>
    <definedName name="ltcg.IncOfCurYrUnderThatHead2" localSheetId="0">'[3]CYLA BFLA'!$D$11</definedName>
    <definedName name="ltcg.IncOfCurYrUnderThatHead2" localSheetId="12">'[4]CYLA BFLA'!$D$11</definedName>
    <definedName name="ltcg.IncOfCurYrUnderThatHead2">'[5]CYLA BFLA'!$D$11</definedName>
    <definedName name="LTCG.UnlistedSecurities" localSheetId="1">'[1]CG_OS'!$J$66</definedName>
    <definedName name="LTCG.UnlistedSecurities" localSheetId="4">'[2]CG_OS'!$J$66</definedName>
    <definedName name="LTCG.UnlistedSecurities" localSheetId="0">'[3]CG_OS'!$J$66</definedName>
    <definedName name="LTCG.UnlistedSecurities" localSheetId="12">'[4]CG_OS'!$J$66</definedName>
    <definedName name="LTCG.UnlistedSecurities">'[5]CG_OS'!$J$66</definedName>
    <definedName name="ltcgloss.aftbfl" localSheetId="1">'[1]CYLA BFLA'!$AH$18</definedName>
    <definedName name="ltcgloss.aftbfl" localSheetId="4">'[2]CYLA BFLA'!$AH$18</definedName>
    <definedName name="ltcgloss.aftbfl" localSheetId="0">'[3]CYLA BFLA'!$AH$18</definedName>
    <definedName name="ltcgloss.aftbfl" localSheetId="12">'[4]CYLA BFLA'!$AH$18</definedName>
    <definedName name="ltcgloss.aftbfl">'[5]CYLA BFLA'!$AH$18</definedName>
    <definedName name="ltcgloss.bf" localSheetId="1">'[1]CYLA BFLA'!$AE$18</definedName>
    <definedName name="ltcgloss.bf" localSheetId="4">'[2]CYLA BFLA'!$AE$18</definedName>
    <definedName name="ltcgloss.bf" localSheetId="0">'[3]CYLA BFLA'!$AE$18</definedName>
    <definedName name="ltcgloss.bf" localSheetId="12">'[4]CYLA BFLA'!$AE$18</definedName>
    <definedName name="ltcgloss.bf">'[5]CYLA BFLA'!$AE$18</definedName>
    <definedName name="ltcgloss.bfftnp" localSheetId="1">'[1]CYLA BFLA'!$AD$31</definedName>
    <definedName name="ltcgloss.bfftnp" localSheetId="4">'[2]CYLA BFLA'!$AD$31</definedName>
    <definedName name="ltcgloss.bfftnp" localSheetId="0">'[3]CYLA BFLA'!$AD$31</definedName>
    <definedName name="ltcgloss.bfftnp" localSheetId="12">'[4]CYLA BFLA'!$AD$31</definedName>
    <definedName name="ltcgloss.bfftnp">'[5]CYLA BFLA'!$AD$31</definedName>
    <definedName name="ltcgloss.bfftp" localSheetId="1">'[1]CYLA BFLA'!$AD$34</definedName>
    <definedName name="ltcgloss.bfftp" localSheetId="4">'[2]CYLA BFLA'!$AD$34</definedName>
    <definedName name="ltcgloss.bfftp" localSheetId="0">'[3]CYLA BFLA'!$AD$34</definedName>
    <definedName name="ltcgloss.bfftp" localSheetId="12">'[4]CYLA BFLA'!$AD$34</definedName>
    <definedName name="ltcgloss.bfftp">'[5]CYLA BFLA'!$AD$34</definedName>
    <definedName name="ltcgloss1.unabs" localSheetId="1">'[1]CYLA BFLA'!$F$42</definedName>
    <definedName name="ltcgloss1.unabs" localSheetId="4">'[2]CYLA BFLA'!$F$42</definedName>
    <definedName name="ltcgloss1.unabs" localSheetId="0">'[3]CYLA BFLA'!$F$42</definedName>
    <definedName name="ltcgloss1.unabs" localSheetId="12">'[4]CYLA BFLA'!$F$42</definedName>
    <definedName name="ltcgloss1.unabs">'[5]CYLA BFLA'!$F$42</definedName>
    <definedName name="ltcgnonproviso.ecq1" localSheetId="1">'[1]Calculator'!$AD$10</definedName>
    <definedName name="ltcgnonproviso.ecq1" localSheetId="4">'[2]Calculator'!$AD$10</definedName>
    <definedName name="ltcgnonproviso.ecq1" localSheetId="0">'[3]Calculator'!$AD$10</definedName>
    <definedName name="ltcgnonproviso.ecq1" localSheetId="12">'[4]Calculator'!$AD$10</definedName>
    <definedName name="ltcgnonproviso.ecq1">'[5]Calculator'!$AD$10</definedName>
    <definedName name="ltcgnonproviso.ecq2" localSheetId="1">'[1]Calculator'!$AE$10</definedName>
    <definedName name="ltcgnonproviso.ecq2" localSheetId="4">'[2]Calculator'!$AE$10</definedName>
    <definedName name="ltcgnonproviso.ecq2" localSheetId="0">'[3]Calculator'!$AE$10</definedName>
    <definedName name="ltcgnonproviso.ecq2" localSheetId="12">'[4]Calculator'!$AE$10</definedName>
    <definedName name="ltcgnonproviso.ecq2">'[5]Calculator'!$AE$10</definedName>
    <definedName name="ltcgnonproviso.ecq3" localSheetId="1">'[1]Calculator'!$AF$10</definedName>
    <definedName name="ltcgnonproviso.ecq3" localSheetId="4">'[2]Calculator'!$AF$10</definedName>
    <definedName name="ltcgnonproviso.ecq3" localSheetId="0">'[3]Calculator'!$AF$10</definedName>
    <definedName name="ltcgnonproviso.ecq3" localSheetId="12">'[4]Calculator'!$AF$10</definedName>
    <definedName name="ltcgnonproviso.ecq3">'[5]Calculator'!$AF$10</definedName>
    <definedName name="ltcgnonproviso.ecq4" localSheetId="1">'[1]Calculator'!$AG$10</definedName>
    <definedName name="ltcgnonproviso.ecq4" localSheetId="4">'[2]Calculator'!$AG$10</definedName>
    <definedName name="ltcgnonproviso.ecq4" localSheetId="0">'[3]Calculator'!$AG$10</definedName>
    <definedName name="ltcgnonproviso.ecq4" localSheetId="12">'[4]Calculator'!$AG$10</definedName>
    <definedName name="ltcgnonproviso.ecq4">'[5]Calculator'!$AG$10</definedName>
    <definedName name="ltcgnonproviso.ecq5" localSheetId="1">'[1]Calculator'!$AH$10</definedName>
    <definedName name="ltcgnonproviso.ecq5" localSheetId="4">'[2]Calculator'!$AH$10</definedName>
    <definedName name="ltcgnonproviso.ecq5" localSheetId="0">'[3]Calculator'!$AH$10</definedName>
    <definedName name="ltcgnonproviso.ecq5" localSheetId="12">'[4]Calculator'!$AH$10</definedName>
    <definedName name="ltcgnonproviso.ecq5">'[5]Calculator'!$AH$10</definedName>
    <definedName name="ltcgnonproviso.savings" localSheetId="1">'[1]Calculator'!$AI$10</definedName>
    <definedName name="ltcgnonproviso.savings" localSheetId="4">'[2]Calculator'!$AI$10</definedName>
    <definedName name="ltcgnonproviso.savings" localSheetId="0">'[3]Calculator'!$AI$10</definedName>
    <definedName name="ltcgnonproviso.savings" localSheetId="12">'[4]Calculator'!$AI$10</definedName>
    <definedName name="ltcgnonproviso.savings">'[5]Calculator'!$AI$10</definedName>
    <definedName name="ltcgnonproviso.scq1" localSheetId="1">'[1]Calculator'!$Y$10</definedName>
    <definedName name="ltcgnonproviso.scq1" localSheetId="4">'[2]Calculator'!$Y$10</definedName>
    <definedName name="ltcgnonproviso.scq1" localSheetId="0">'[3]Calculator'!$Y$10</definedName>
    <definedName name="ltcgnonproviso.scq1" localSheetId="12">'[4]Calculator'!$Y$10</definedName>
    <definedName name="ltcgnonproviso.scq1">'[5]Calculator'!$Y$10</definedName>
    <definedName name="ltcgnonproviso.scq2" localSheetId="1">'[1]Calculator'!$Z$10</definedName>
    <definedName name="ltcgnonproviso.scq2" localSheetId="4">'[2]Calculator'!$Z$10</definedName>
    <definedName name="ltcgnonproviso.scq2" localSheetId="0">'[3]Calculator'!$Z$10</definedName>
    <definedName name="ltcgnonproviso.scq2" localSheetId="12">'[4]Calculator'!$Z$10</definedName>
    <definedName name="ltcgnonproviso.scq2">'[5]Calculator'!$Z$10</definedName>
    <definedName name="ltcgnonproviso.scq3" localSheetId="1">'[1]Calculator'!$AA$10</definedName>
    <definedName name="ltcgnonproviso.scq3" localSheetId="4">'[2]Calculator'!$AA$10</definedName>
    <definedName name="ltcgnonproviso.scq3" localSheetId="0">'[3]Calculator'!$AA$10</definedName>
    <definedName name="ltcgnonproviso.scq3" localSheetId="12">'[4]Calculator'!$AA$10</definedName>
    <definedName name="ltcgnonproviso.scq3">'[5]Calculator'!$AA$10</definedName>
    <definedName name="ltcgnonproviso.scq4" localSheetId="1">'[1]Calculator'!$AB$10</definedName>
    <definedName name="ltcgnonproviso.scq4" localSheetId="4">'[2]Calculator'!$AB$10</definedName>
    <definedName name="ltcgnonproviso.scq4" localSheetId="0">'[3]Calculator'!$AB$10</definedName>
    <definedName name="ltcgnonproviso.scq4" localSheetId="12">'[4]Calculator'!$AB$10</definedName>
    <definedName name="ltcgnonproviso.scq4">'[5]Calculator'!$AB$10</definedName>
    <definedName name="ltcgnonproviso.scq5" localSheetId="1">'[1]Calculator'!$AC$10</definedName>
    <definedName name="ltcgnonproviso.scq5" localSheetId="4">'[2]Calculator'!$AC$10</definedName>
    <definedName name="ltcgnonproviso.scq5" localSheetId="0">'[3]Calculator'!$AC$10</definedName>
    <definedName name="ltcgnonproviso.scq5" localSheetId="12">'[4]Calculator'!$AC$10</definedName>
    <definedName name="ltcgnonproviso.scq5">'[5]Calculator'!$AC$10</definedName>
    <definedName name="ltcgnonprovisoec.usratio" localSheetId="1">'[1]Calculator'!$X$10</definedName>
    <definedName name="ltcgnonprovisoec.usratio" localSheetId="4">'[2]Calculator'!$X$10</definedName>
    <definedName name="ltcgnonprovisoec.usratio" localSheetId="0">'[3]Calculator'!$X$10</definedName>
    <definedName name="ltcgnonprovisoec.usratio" localSheetId="12">'[4]Calculator'!$X$10</definedName>
    <definedName name="ltcgnonprovisoec.usratio">'[5]Calculator'!$X$10</definedName>
    <definedName name="ltcgnonprovisoincome" localSheetId="1">'[1]CYLA BFLA'!$O$19</definedName>
    <definedName name="ltcgnonprovisoincome" localSheetId="4">'[2]CYLA BFLA'!$O$19</definedName>
    <definedName name="ltcgnonprovisoincome" localSheetId="0">'[3]CYLA BFLA'!$O$19</definedName>
    <definedName name="ltcgnonprovisoincome" localSheetId="12">'[4]CYLA BFLA'!$O$19</definedName>
    <definedName name="ltcgnonprovisoincome">'[5]CYLA BFLA'!$O$19</definedName>
    <definedName name="ltcgnonprovisoincome.bf" localSheetId="1">'[1]CYLA BFLA'!$AF$19</definedName>
    <definedName name="ltcgnonprovisoincome.bf" localSheetId="4">'[2]CYLA BFLA'!$AF$19</definedName>
    <definedName name="ltcgnonprovisoincome.bf" localSheetId="0">'[3]CYLA BFLA'!$AF$19</definedName>
    <definedName name="ltcgnonprovisoincome.bf" localSheetId="12">'[4]CYLA BFLA'!$AF$19</definedName>
    <definedName name="ltcgnonprovisoincome.bf">'[5]CYLA BFLA'!$AF$19</definedName>
    <definedName name="ltcgnonprovisoincome.bp" localSheetId="1">'[1]CYLA BFLA'!$AB$19</definedName>
    <definedName name="ltcgnonprovisoincome.bp" localSheetId="4">'[2]CYLA BFLA'!$AB$19</definedName>
    <definedName name="ltcgnonprovisoincome.bp" localSheetId="0">'[3]CYLA BFLA'!$AB$19</definedName>
    <definedName name="ltcgnonprovisoincome.bp" localSheetId="12">'[4]CYLA BFLA'!$AB$19</definedName>
    <definedName name="ltcgnonprovisoincome.bp">'[5]CYLA BFLA'!$AB$19</definedName>
    <definedName name="ltcgnonprovisoincome.hp" localSheetId="1">'[1]CYLA BFLA'!$X$19</definedName>
    <definedName name="ltcgnonprovisoincome.hp" localSheetId="4">'[2]CYLA BFLA'!$X$19</definedName>
    <definedName name="ltcgnonprovisoincome.hp" localSheetId="0">'[3]CYLA BFLA'!$X$19</definedName>
    <definedName name="ltcgnonprovisoincome.hp" localSheetId="12">'[4]CYLA BFLA'!$X$19</definedName>
    <definedName name="ltcgnonprovisoincome.hp">'[5]CYLA BFLA'!$X$19</definedName>
    <definedName name="ltcgnonprovisoincome.ih" localSheetId="1">'[1]CYLA BFLA'!$Q$19</definedName>
    <definedName name="ltcgnonprovisoincome.ih" localSheetId="4">'[2]CYLA BFLA'!$Q$19</definedName>
    <definedName name="ltcgnonprovisoincome.ih" localSheetId="0">'[3]CYLA BFLA'!$Q$19</definedName>
    <definedName name="ltcgnonprovisoincome.ih" localSheetId="12">'[4]CYLA BFLA'!$Q$19</definedName>
    <definedName name="ltcgnonprovisoincome.ih">'[5]CYLA BFLA'!$Q$19</definedName>
    <definedName name="ltcgnonprovisoincome.ltcladj" localSheetId="1">'[1]CYLA BFLA'!$AD$30</definedName>
    <definedName name="ltcgnonprovisoincome.ltcladj" localSheetId="4">'[2]CYLA BFLA'!$AD$30</definedName>
    <definedName name="ltcgnonprovisoincome.ltcladj" localSheetId="0">'[3]CYLA BFLA'!$AD$30</definedName>
    <definedName name="ltcgnonprovisoincome.ltcladj" localSheetId="12">'[4]CYLA BFLA'!$AD$30</definedName>
    <definedName name="ltcgnonprovisoincome.ltcladj">'[5]CYLA BFLA'!$AD$30</definedName>
    <definedName name="ltcgnonprovisoincome.os" localSheetId="1">'[1]CYLA BFLA'!$T$19</definedName>
    <definedName name="ltcgnonprovisoincome.os" localSheetId="4">'[2]CYLA BFLA'!$T$19</definedName>
    <definedName name="ltcgnonprovisoincome.os" localSheetId="0">'[3]CYLA BFLA'!$T$19</definedName>
    <definedName name="ltcgnonprovisoincome.os" localSheetId="12">'[4]CYLA BFLA'!$T$19</definedName>
    <definedName name="ltcgnonprovisoincome.os">'[5]CYLA BFLA'!$T$19</definedName>
    <definedName name="ltcgnonprovisoincome.rem" localSheetId="1">'[1]CYLA BFLA'!$AO$17</definedName>
    <definedName name="ltcgnonprovisoincome.rem" localSheetId="4">'[2]CYLA BFLA'!$AO$17</definedName>
    <definedName name="ltcgnonprovisoincome.rem" localSheetId="0">'[3]CYLA BFLA'!$AO$17</definedName>
    <definedName name="ltcgnonprovisoincome.rem" localSheetId="12">'[4]CYLA BFLA'!$AO$17</definedName>
    <definedName name="ltcgnonprovisoincome.rem">'[5]CYLA BFLA'!$AO$17</definedName>
    <definedName name="ltcgnonprovisoincome.stcl" localSheetId="1">'[1]CYLA BFLA'!$AE$32</definedName>
    <definedName name="ltcgnonprovisoincome.stcl" localSheetId="4">'[2]CYLA BFLA'!$AE$32</definedName>
    <definedName name="ltcgnonprovisoincome.stcl" localSheetId="0">'[3]CYLA BFLA'!$AE$32</definedName>
    <definedName name="ltcgnonprovisoincome.stcl" localSheetId="12">'[4]CYLA BFLA'!$AE$32</definedName>
    <definedName name="ltcgnonprovisoincome.stcl">'[5]CYLA BFLA'!$AE$32</definedName>
    <definedName name="ltcgnonprovisoincome.usratio" localSheetId="1">'[1]Calculator'!$V$10</definedName>
    <definedName name="ltcgnonprovisoincome.usratio" localSheetId="4">'[2]Calculator'!$V$10</definedName>
    <definedName name="ltcgnonprovisoincome.usratio" localSheetId="0">'[3]Calculator'!$V$10</definedName>
    <definedName name="ltcgnonprovisoincome.usratio" localSheetId="12">'[4]Calculator'!$V$10</definedName>
    <definedName name="ltcgnonprovisoincome.usratio">'[5]Calculator'!$V$10</definedName>
    <definedName name="ltcgnonprovisoloss" localSheetId="1">'[1]CYLA BFLA'!$P$19</definedName>
    <definedName name="ltcgnonprovisoloss" localSheetId="4">'[2]CYLA BFLA'!$P$19</definedName>
    <definedName name="ltcgnonprovisoloss" localSheetId="0">'[3]CYLA BFLA'!$P$19</definedName>
    <definedName name="ltcgnonprovisoloss" localSheetId="12">'[4]CYLA BFLA'!$P$19</definedName>
    <definedName name="ltcgnonprovisoloss">'[5]CYLA BFLA'!$P$19</definedName>
    <definedName name="ltcgnonprovisoloss.bfadj" localSheetId="1">'[1]CYLA BFLA'!$AG$19</definedName>
    <definedName name="ltcgnonprovisoloss.bfadj" localSheetId="4">'[2]CYLA BFLA'!$AG$19</definedName>
    <definedName name="ltcgnonprovisoloss.bfadj" localSheetId="0">'[3]CYLA BFLA'!$AG$19</definedName>
    <definedName name="ltcgnonprovisoloss.bfadj" localSheetId="12">'[4]CYLA BFLA'!$AG$19</definedName>
    <definedName name="ltcgnonprovisoloss.bfadj">'[5]CYLA BFLA'!$AG$19</definedName>
    <definedName name="ltcgnonprovisoloss.bp" localSheetId="1">'[1]CYLA BFLA'!$AD$19</definedName>
    <definedName name="ltcgnonprovisoloss.bp" localSheetId="4">'[2]CYLA BFLA'!$AD$19</definedName>
    <definedName name="ltcgnonprovisoloss.bp" localSheetId="0">'[3]CYLA BFLA'!$AD$19</definedName>
    <definedName name="ltcgnonprovisoloss.bp" localSheetId="12">'[4]CYLA BFLA'!$AD$19</definedName>
    <definedName name="ltcgnonprovisoloss.bp">'[5]CYLA BFLA'!$AD$19</definedName>
    <definedName name="ltcgnonprovisoloss.hp" localSheetId="1">'[1]CYLA BFLA'!$Z$19</definedName>
    <definedName name="ltcgnonprovisoloss.hp" localSheetId="4">'[2]CYLA BFLA'!$Z$19</definedName>
    <definedName name="ltcgnonprovisoloss.hp" localSheetId="0">'[3]CYLA BFLA'!$Z$19</definedName>
    <definedName name="ltcgnonprovisoloss.hp" localSheetId="12">'[4]CYLA BFLA'!$Z$19</definedName>
    <definedName name="ltcgnonprovisoloss.hp">'[5]CYLA BFLA'!$Z$19</definedName>
    <definedName name="ltcgnonprovisoloss.ih" localSheetId="1">'[1]CYLA BFLA'!$R$19</definedName>
    <definedName name="ltcgnonprovisoloss.ih" localSheetId="4">'[2]CYLA BFLA'!$R$19</definedName>
    <definedName name="ltcgnonprovisoloss.ih" localSheetId="0">'[3]CYLA BFLA'!$R$19</definedName>
    <definedName name="ltcgnonprovisoloss.ih" localSheetId="12">'[4]CYLA BFLA'!$R$19</definedName>
    <definedName name="ltcgnonprovisoloss.ih">'[5]CYLA BFLA'!$R$19</definedName>
    <definedName name="ltcgnonprovisoloss.os" localSheetId="1">'[1]CYLA BFLA'!$V$19</definedName>
    <definedName name="ltcgnonprovisoloss.os" localSheetId="4">'[2]CYLA BFLA'!$V$19</definedName>
    <definedName name="ltcgnonprovisoloss.os" localSheetId="0">'[3]CYLA BFLA'!$V$19</definedName>
    <definedName name="ltcgnonprovisoloss.os" localSheetId="12">'[4]CYLA BFLA'!$V$19</definedName>
    <definedName name="ltcgnonprovisoloss.os">'[5]CYLA BFLA'!$V$19</definedName>
    <definedName name="ltcgnonprovisoloss.stcladj" localSheetId="1">'[1]CYLA BFLA'!$AE$31</definedName>
    <definedName name="ltcgnonprovisoloss.stcladj" localSheetId="4">'[2]CYLA BFLA'!$AE$31</definedName>
    <definedName name="ltcgnonprovisoloss.stcladj" localSheetId="0">'[3]CYLA BFLA'!$AE$31</definedName>
    <definedName name="ltcgnonprovisoloss.stcladj" localSheetId="12">'[4]CYLA BFLA'!$AE$31</definedName>
    <definedName name="ltcgnonprovisoloss.stcladj">'[5]CYLA BFLA'!$AE$31</definedName>
    <definedName name="ltcgnonprovisoloss.unabs" localSheetId="1">'[1]CYLA BFLA'!$AN$17</definedName>
    <definedName name="ltcgnonprovisoloss.unabs" localSheetId="4">'[2]CYLA BFLA'!$AN$17</definedName>
    <definedName name="ltcgnonprovisoloss.unabs" localSheetId="0">'[3]CYLA BFLA'!$AN$17</definedName>
    <definedName name="ltcgnonprovisoloss.unabs" localSheetId="12">'[4]CYLA BFLA'!$AN$17</definedName>
    <definedName name="ltcgnonprovisoloss.unabs">'[5]CYLA BFLA'!$AN$17</definedName>
    <definedName name="ltcgnonprovisosur.usratio" localSheetId="1">'[1]Calculator'!$W$10</definedName>
    <definedName name="ltcgnonprovisosur.usratio" localSheetId="4">'[2]Calculator'!$W$10</definedName>
    <definedName name="ltcgnonprovisosur.usratio" localSheetId="0">'[3]Calculator'!$W$10</definedName>
    <definedName name="ltcgnonprovisosur.usratio" localSheetId="12">'[4]Calculator'!$W$10</definedName>
    <definedName name="ltcgnonprovisosur.usratio">'[5]Calculator'!$W$10</definedName>
    <definedName name="ltcgproviso.ecq1" localSheetId="1">'[1]Calculator'!$AD$12</definedName>
    <definedName name="ltcgproviso.ecq1" localSheetId="4">'[2]Calculator'!$AD$12</definedName>
    <definedName name="ltcgproviso.ecq1" localSheetId="0">'[3]Calculator'!$AD$12</definedName>
    <definedName name="ltcgproviso.ecq1" localSheetId="12">'[4]Calculator'!$AD$12</definedName>
    <definedName name="ltcgproviso.ecq1">'[5]Calculator'!$AD$12</definedName>
    <definedName name="ltcgproviso.ecq2" localSheetId="1">'[1]Calculator'!$AE$12</definedName>
    <definedName name="ltcgproviso.ecq2" localSheetId="4">'[2]Calculator'!$AE$12</definedName>
    <definedName name="ltcgproviso.ecq2" localSheetId="0">'[3]Calculator'!$AE$12</definedName>
    <definedName name="ltcgproviso.ecq2" localSheetId="12">'[4]Calculator'!$AE$12</definedName>
    <definedName name="ltcgproviso.ecq2">'[5]Calculator'!$AE$12</definedName>
    <definedName name="ltcgproviso.ecq3" localSheetId="1">'[1]Calculator'!$AF$12</definedName>
    <definedName name="ltcgproviso.ecq3" localSheetId="4">'[2]Calculator'!$AF$12</definedName>
    <definedName name="ltcgproviso.ecq3" localSheetId="0">'[3]Calculator'!$AF$12</definedName>
    <definedName name="ltcgproviso.ecq3" localSheetId="12">'[4]Calculator'!$AF$12</definedName>
    <definedName name="ltcgproviso.ecq3">'[5]Calculator'!$AF$12</definedName>
    <definedName name="ltcgproviso.ecq4" localSheetId="1">'[1]Calculator'!$AG$12</definedName>
    <definedName name="ltcgproviso.ecq4" localSheetId="4">'[2]Calculator'!$AG$12</definedName>
    <definedName name="ltcgproviso.ecq4" localSheetId="0">'[3]Calculator'!$AG$12</definedName>
    <definedName name="ltcgproviso.ecq4" localSheetId="12">'[4]Calculator'!$AG$12</definedName>
    <definedName name="ltcgproviso.ecq4">'[5]Calculator'!$AG$12</definedName>
    <definedName name="ltcgproviso.ecq5" localSheetId="1">'[1]Calculator'!$AH$12</definedName>
    <definedName name="ltcgproviso.ecq5" localSheetId="4">'[2]Calculator'!$AH$12</definedName>
    <definedName name="ltcgproviso.ecq5" localSheetId="0">'[3]Calculator'!$AH$12</definedName>
    <definedName name="ltcgproviso.ecq5" localSheetId="12">'[4]Calculator'!$AH$12</definedName>
    <definedName name="ltcgproviso.ecq5">'[5]Calculator'!$AH$12</definedName>
    <definedName name="ltcgproviso.savings" localSheetId="1">'[1]Calculator'!$AI$12</definedName>
    <definedName name="ltcgproviso.savings" localSheetId="4">'[2]Calculator'!$AI$12</definedName>
    <definedName name="ltcgproviso.savings" localSheetId="0">'[3]Calculator'!$AI$12</definedName>
    <definedName name="ltcgproviso.savings" localSheetId="12">'[4]Calculator'!$AI$12</definedName>
    <definedName name="ltcgproviso.savings">'[5]Calculator'!$AI$12</definedName>
    <definedName name="ltcgproviso.scq1" localSheetId="1">'[1]Calculator'!$Y$12</definedName>
    <definedName name="ltcgproviso.scq1" localSheetId="4">'[2]Calculator'!$Y$12</definedName>
    <definedName name="ltcgproviso.scq1" localSheetId="0">'[3]Calculator'!$Y$12</definedName>
    <definedName name="ltcgproviso.scq1" localSheetId="12">'[4]Calculator'!$Y$12</definedName>
    <definedName name="ltcgproviso.scq1">'[5]Calculator'!$Y$12</definedName>
    <definedName name="ltcgproviso.scq2" localSheetId="1">'[1]Calculator'!$Z$12</definedName>
    <definedName name="ltcgproviso.scq2" localSheetId="4">'[2]Calculator'!$Z$12</definedName>
    <definedName name="ltcgproviso.scq2" localSheetId="0">'[3]Calculator'!$Z$12</definedName>
    <definedName name="ltcgproviso.scq2" localSheetId="12">'[4]Calculator'!$Z$12</definedName>
    <definedName name="ltcgproviso.scq2">'[5]Calculator'!$Z$12</definedName>
    <definedName name="ltcgproviso.scq3" localSheetId="1">'[1]Calculator'!$AA$12</definedName>
    <definedName name="ltcgproviso.scq3" localSheetId="4">'[2]Calculator'!$AA$12</definedName>
    <definedName name="ltcgproviso.scq3" localSheetId="0">'[3]Calculator'!$AA$12</definedName>
    <definedName name="ltcgproviso.scq3" localSheetId="12">'[4]Calculator'!$AA$12</definedName>
    <definedName name="ltcgproviso.scq3">'[5]Calculator'!$AA$12</definedName>
    <definedName name="ltcgproviso.scq4" localSheetId="1">'[1]Calculator'!$AB$12</definedName>
    <definedName name="ltcgproviso.scq4" localSheetId="4">'[2]Calculator'!$AB$12</definedName>
    <definedName name="ltcgproviso.scq4" localSheetId="0">'[3]Calculator'!$AB$12</definedName>
    <definedName name="ltcgproviso.scq4" localSheetId="12">'[4]Calculator'!$AB$12</definedName>
    <definedName name="ltcgproviso.scq4">'[5]Calculator'!$AB$12</definedName>
    <definedName name="ltcgproviso.scq5" localSheetId="1">'[1]Calculator'!$AC$12</definedName>
    <definedName name="ltcgproviso.scq5" localSheetId="4">'[2]Calculator'!$AC$12</definedName>
    <definedName name="ltcgproviso.scq5" localSheetId="0">'[3]Calculator'!$AC$12</definedName>
    <definedName name="ltcgproviso.scq5" localSheetId="12">'[4]Calculator'!$AC$12</definedName>
    <definedName name="ltcgproviso.scq5">'[5]Calculator'!$AC$12</definedName>
    <definedName name="ltcgprovisoec.usratio" localSheetId="1">'[1]Calculator'!$X$12</definedName>
    <definedName name="ltcgprovisoec.usratio" localSheetId="4">'[2]Calculator'!$X$12</definedName>
    <definedName name="ltcgprovisoec.usratio" localSheetId="0">'[3]Calculator'!$X$12</definedName>
    <definedName name="ltcgprovisoec.usratio" localSheetId="12">'[4]Calculator'!$X$12</definedName>
    <definedName name="ltcgprovisoec.usratio">'[5]Calculator'!$X$12</definedName>
    <definedName name="ltcgprovisoincome" localSheetId="1">'[1]CYLA BFLA'!$O$18</definedName>
    <definedName name="ltcgprovisoincome" localSheetId="4">'[2]CYLA BFLA'!$O$18</definedName>
    <definedName name="ltcgprovisoincome" localSheetId="0">'[3]CYLA BFLA'!$O$18</definedName>
    <definedName name="ltcgprovisoincome" localSheetId="12">'[4]CYLA BFLA'!$O$18</definedName>
    <definedName name="ltcgprovisoincome">'[5]CYLA BFLA'!$O$18</definedName>
    <definedName name="ltcgprovisoincome.bf" localSheetId="1">'[1]CYLA BFLA'!$AF$18</definedName>
    <definedName name="ltcgprovisoincome.bf" localSheetId="4">'[2]CYLA BFLA'!$AF$18</definedName>
    <definedName name="ltcgprovisoincome.bf" localSheetId="0">'[3]CYLA BFLA'!$AF$18</definedName>
    <definedName name="ltcgprovisoincome.bf" localSheetId="12">'[4]CYLA BFLA'!$AF$18</definedName>
    <definedName name="ltcgprovisoincome.bf">'[5]CYLA BFLA'!$AF$18</definedName>
    <definedName name="ltcgprovisoincome.bp" localSheetId="1">'[1]CYLA BFLA'!$AB$18</definedName>
    <definedName name="ltcgprovisoincome.bp" localSheetId="4">'[2]CYLA BFLA'!$AB$18</definedName>
    <definedName name="ltcgprovisoincome.bp" localSheetId="0">'[3]CYLA BFLA'!$AB$18</definedName>
    <definedName name="ltcgprovisoincome.bp" localSheetId="12">'[4]CYLA BFLA'!$AB$18</definedName>
    <definedName name="ltcgprovisoincome.bp">'[5]CYLA BFLA'!$AB$18</definedName>
    <definedName name="ltcgprovisoincome.hp" localSheetId="1">'[1]CYLA BFLA'!$X$18</definedName>
    <definedName name="ltcgprovisoincome.hp" localSheetId="4">'[2]CYLA BFLA'!$X$18</definedName>
    <definedName name="ltcgprovisoincome.hp" localSheetId="0">'[3]CYLA BFLA'!$X$18</definedName>
    <definedName name="ltcgprovisoincome.hp" localSheetId="12">'[4]CYLA BFLA'!$X$18</definedName>
    <definedName name="ltcgprovisoincome.hp">'[5]CYLA BFLA'!$X$18</definedName>
    <definedName name="ltcgprovisoincome.ih" localSheetId="1">'[1]CYLA BFLA'!$Q$18</definedName>
    <definedName name="ltcgprovisoincome.ih" localSheetId="4">'[2]CYLA BFLA'!$Q$18</definedName>
    <definedName name="ltcgprovisoincome.ih" localSheetId="0">'[3]CYLA BFLA'!$Q$18</definedName>
    <definedName name="ltcgprovisoincome.ih" localSheetId="12">'[4]CYLA BFLA'!$Q$18</definedName>
    <definedName name="ltcgprovisoincome.ih">'[5]CYLA BFLA'!$Q$18</definedName>
    <definedName name="ltcgprovisoincome.ltcladj" localSheetId="1">'[1]CYLA BFLA'!$AD$33</definedName>
    <definedName name="ltcgprovisoincome.ltcladj" localSheetId="4">'[2]CYLA BFLA'!$AD$33</definedName>
    <definedName name="ltcgprovisoincome.ltcladj" localSheetId="0">'[3]CYLA BFLA'!$AD$33</definedName>
    <definedName name="ltcgprovisoincome.ltcladj" localSheetId="12">'[4]CYLA BFLA'!$AD$33</definedName>
    <definedName name="ltcgprovisoincome.ltcladj">'[5]CYLA BFLA'!$AD$33</definedName>
    <definedName name="ltcgprovisoincome.os" localSheetId="1">'[1]CYLA BFLA'!$T$18</definedName>
    <definedName name="ltcgprovisoincome.os" localSheetId="4">'[2]CYLA BFLA'!$T$18</definedName>
    <definedName name="ltcgprovisoincome.os" localSheetId="0">'[3]CYLA BFLA'!$T$18</definedName>
    <definedName name="ltcgprovisoincome.os" localSheetId="12">'[4]CYLA BFLA'!$T$18</definedName>
    <definedName name="ltcgprovisoincome.os">'[5]CYLA BFLA'!$T$18</definedName>
    <definedName name="ltcgprovisoincome.rem" localSheetId="1">'[1]CYLA BFLA'!$AO$18</definedName>
    <definedName name="ltcgprovisoincome.rem" localSheetId="4">'[2]CYLA BFLA'!$AO$18</definedName>
    <definedName name="ltcgprovisoincome.rem" localSheetId="0">'[3]CYLA BFLA'!$AO$18</definedName>
    <definedName name="ltcgprovisoincome.rem" localSheetId="12">'[4]CYLA BFLA'!$AO$18</definedName>
    <definedName name="ltcgprovisoincome.rem">'[5]CYLA BFLA'!$AO$18</definedName>
    <definedName name="ltcgprovisoincome.stcl" localSheetId="1">'[1]CYLA BFLA'!$AE$37</definedName>
    <definedName name="ltcgprovisoincome.stcl" localSheetId="4">'[2]CYLA BFLA'!$AE$37</definedName>
    <definedName name="ltcgprovisoincome.stcl" localSheetId="0">'[3]CYLA BFLA'!$AE$37</definedName>
    <definedName name="ltcgprovisoincome.stcl" localSheetId="12">'[4]CYLA BFLA'!$AE$37</definedName>
    <definedName name="ltcgprovisoincome.stcl">'[5]CYLA BFLA'!$AE$37</definedName>
    <definedName name="ltcgprovisoincome.usratio" localSheetId="1">'[1]Calculator'!$V$12</definedName>
    <definedName name="ltcgprovisoincome.usratio" localSheetId="4">'[2]Calculator'!$V$12</definedName>
    <definedName name="ltcgprovisoincome.usratio" localSheetId="0">'[3]Calculator'!$V$12</definedName>
    <definedName name="ltcgprovisoincome.usratio" localSheetId="12">'[4]Calculator'!$V$12</definedName>
    <definedName name="ltcgprovisoincome.usratio">'[5]Calculator'!$V$12</definedName>
    <definedName name="ltcgprovisoloss" localSheetId="1">'[1]CYLA BFLA'!$P$18</definedName>
    <definedName name="ltcgprovisoloss" localSheetId="4">'[2]CYLA BFLA'!$P$18</definedName>
    <definedName name="ltcgprovisoloss" localSheetId="0">'[3]CYLA BFLA'!$P$18</definedName>
    <definedName name="ltcgprovisoloss" localSheetId="12">'[4]CYLA BFLA'!$P$18</definedName>
    <definedName name="ltcgprovisoloss">'[5]CYLA BFLA'!$P$18</definedName>
    <definedName name="ltcgprovisoloss.bfadj" localSheetId="1">'[1]CYLA BFLA'!$AG$18</definedName>
    <definedName name="ltcgprovisoloss.bfadj" localSheetId="4">'[2]CYLA BFLA'!$AG$18</definedName>
    <definedName name="ltcgprovisoloss.bfadj" localSheetId="0">'[3]CYLA BFLA'!$AG$18</definedName>
    <definedName name="ltcgprovisoloss.bfadj" localSheetId="12">'[4]CYLA BFLA'!$AG$18</definedName>
    <definedName name="ltcgprovisoloss.bfadj">'[5]CYLA BFLA'!$AG$18</definedName>
    <definedName name="ltcgprovisoloss.bp" localSheetId="1">'[1]CYLA BFLA'!$AD$18</definedName>
    <definedName name="ltcgprovisoloss.bp" localSheetId="4">'[2]CYLA BFLA'!$AD$18</definedName>
    <definedName name="ltcgprovisoloss.bp" localSheetId="0">'[3]CYLA BFLA'!$AD$18</definedName>
    <definedName name="ltcgprovisoloss.bp" localSheetId="12">'[4]CYLA BFLA'!$AD$18</definedName>
    <definedName name="ltcgprovisoloss.bp">'[5]CYLA BFLA'!$AD$18</definedName>
    <definedName name="ltcgprovisoloss.hp" localSheetId="1">'[1]CYLA BFLA'!$Z$18</definedName>
    <definedName name="ltcgprovisoloss.hp" localSheetId="4">'[2]CYLA BFLA'!$Z$18</definedName>
    <definedName name="ltcgprovisoloss.hp" localSheetId="0">'[3]CYLA BFLA'!$Z$18</definedName>
    <definedName name="ltcgprovisoloss.hp" localSheetId="12">'[4]CYLA BFLA'!$Z$18</definedName>
    <definedName name="ltcgprovisoloss.hp">'[5]CYLA BFLA'!$Z$18</definedName>
    <definedName name="ltcgprovisoloss.ih" localSheetId="1">'[1]CYLA BFLA'!$R$18</definedName>
    <definedName name="ltcgprovisoloss.ih" localSheetId="4">'[2]CYLA BFLA'!$R$18</definedName>
    <definedName name="ltcgprovisoloss.ih" localSheetId="0">'[3]CYLA BFLA'!$R$18</definedName>
    <definedName name="ltcgprovisoloss.ih" localSheetId="12">'[4]CYLA BFLA'!$R$18</definedName>
    <definedName name="ltcgprovisoloss.ih">'[5]CYLA BFLA'!$R$18</definedName>
    <definedName name="ltcgprovisoloss.os" localSheetId="1">'[1]CYLA BFLA'!$V$18</definedName>
    <definedName name="ltcgprovisoloss.os" localSheetId="4">'[2]CYLA BFLA'!$V$18</definedName>
    <definedName name="ltcgprovisoloss.os" localSheetId="0">'[3]CYLA BFLA'!$V$18</definedName>
    <definedName name="ltcgprovisoloss.os" localSheetId="12">'[4]CYLA BFLA'!$V$18</definedName>
    <definedName name="ltcgprovisoloss.os">'[5]CYLA BFLA'!$V$18</definedName>
    <definedName name="ltcgprovisoloss.stcladj" localSheetId="1">'[1]CYLA BFLA'!$AE$35</definedName>
    <definedName name="ltcgprovisoloss.stcladj" localSheetId="4">'[2]CYLA BFLA'!$AE$35</definedName>
    <definedName name="ltcgprovisoloss.stcladj" localSheetId="0">'[3]CYLA BFLA'!$AE$35</definedName>
    <definedName name="ltcgprovisoloss.stcladj" localSheetId="12">'[4]CYLA BFLA'!$AE$35</definedName>
    <definedName name="ltcgprovisoloss.stcladj">'[5]CYLA BFLA'!$AE$35</definedName>
    <definedName name="ltcgprovisoloss.unabs" localSheetId="1">'[1]CYLA BFLA'!$AN$18</definedName>
    <definedName name="ltcgprovisoloss.unabs" localSheetId="4">'[2]CYLA BFLA'!$AN$18</definedName>
    <definedName name="ltcgprovisoloss.unabs" localSheetId="0">'[3]CYLA BFLA'!$AN$18</definedName>
    <definedName name="ltcgprovisoloss.unabs" localSheetId="12">'[4]CYLA BFLA'!$AN$18</definedName>
    <definedName name="ltcgprovisoloss.unabs">'[5]CYLA BFLA'!$AN$18</definedName>
    <definedName name="ltcgprovisosur.usratio" localSheetId="1">'[1]Calculator'!$W$12</definedName>
    <definedName name="ltcgprovisosur.usratio" localSheetId="4">'[2]Calculator'!$W$12</definedName>
    <definedName name="ltcgprovisosur.usratio" localSheetId="0">'[3]Calculator'!$W$12</definedName>
    <definedName name="ltcgprovisosur.usratio" localSheetId="12">'[4]Calculator'!$W$12</definedName>
    <definedName name="ltcgprovisosur.usratio">'[5]Calculator'!$W$12</definedName>
    <definedName name="ltcla1" localSheetId="1">'[1]CYLA BFLA'!$AD$29</definedName>
    <definedName name="ltcla1" localSheetId="4">'[2]CYLA BFLA'!$AD$29</definedName>
    <definedName name="ltcla1" localSheetId="0">'[3]CYLA BFLA'!$AD$29</definedName>
    <definedName name="ltcla1" localSheetId="12">'[4]CYLA BFLA'!$AD$29</definedName>
    <definedName name="ltcla1">'[5]CYLA BFLA'!$AD$29</definedName>
    <definedName name="ltcla2" localSheetId="1">'[1]CYLA BFLA'!$AD$32</definedName>
    <definedName name="ltcla2" localSheetId="4">'[2]CYLA BFLA'!$AD$32</definedName>
    <definedName name="ltcla2" localSheetId="0">'[3]CYLA BFLA'!$AD$32</definedName>
    <definedName name="ltcla2" localSheetId="12">'[4]CYLA BFLA'!$AD$32</definedName>
    <definedName name="ltcla2">'[5]CYLA BFLA'!$AD$32</definedName>
    <definedName name="MAT.BookProfUs115JB" localSheetId="1">'[1]MAT'!$H$25</definedName>
    <definedName name="MAT.BookProfUs115JB" localSheetId="4">'[2]MAT'!$H$25</definedName>
    <definedName name="MAT.BookProfUs115JB" localSheetId="0">'[3]MAT'!$H$25</definedName>
    <definedName name="MAT.BookProfUs115JB" localSheetId="12">'[4]MAT'!$H$25</definedName>
    <definedName name="MAT.BookProfUs115JB">'[5]MAT'!$H$25</definedName>
    <definedName name="MAT.TaxPayableUs115JB" localSheetId="1">'[1]MAT'!$H$26</definedName>
    <definedName name="MAT.TaxPayableUs115JB" localSheetId="4">'[2]MAT'!$H$26</definedName>
    <definedName name="MAT.TaxPayableUs115JB" localSheetId="0">'[3]MAT'!$H$26</definedName>
    <definedName name="MAT.TaxPayableUs115JB" localSheetId="12">'[4]MAT'!$H$26</definedName>
    <definedName name="MAT.TaxPayableUs115JB">'[5]MAT'!$H$26</definedName>
    <definedName name="MDC_NetSur" localSheetId="1">'[1]Calculator'!$V$64</definedName>
    <definedName name="MDC_NetSur" localSheetId="4">'[2]Calculator'!$V$64</definedName>
    <definedName name="MDC_NetSur" localSheetId="0">'[3]Calculator'!$V$64</definedName>
    <definedName name="MDC_NetSur" localSheetId="12">'[4]Calculator'!$V$64</definedName>
    <definedName name="MDC_NetSur">'[5]Calculator'!$V$64</definedName>
    <definedName name="MethodofAcct">'[18]PART A - PL(3) - OI'!$BA$2:$BA$4</definedName>
    <definedName name="MNDC_NetSur" localSheetId="1">'[1]Calculator'!$V$63</definedName>
    <definedName name="MNDC_NetSur" localSheetId="4">'[2]Calculator'!$V$63</definedName>
    <definedName name="MNDC_NetSur" localSheetId="0">'[3]Calculator'!$V$63</definedName>
    <definedName name="MNDC_NetSur" localSheetId="12">'[4]Calculator'!$V$63</definedName>
    <definedName name="MNDC_NetSur">'[5]Calculator'!$V$63</definedName>
    <definedName name="NDC" localSheetId="1">'[1]Calculator'!$M$57</definedName>
    <definedName name="NDC" localSheetId="4">'[2]Calculator'!$M$57</definedName>
    <definedName name="NDC" localSheetId="0">'[3]Calculator'!$M$57</definedName>
    <definedName name="NDC" localSheetId="12">'[4]Calculator'!$M$57</definedName>
    <definedName name="NDC">'[5]Calculator'!$M$57</definedName>
    <definedName name="NDC_rebate" localSheetId="1">'[1]Calculator'!$P$57</definedName>
    <definedName name="NDC_rebate" localSheetId="4">'[2]Calculator'!$P$57</definedName>
    <definedName name="NDC_rebate" localSheetId="0">'[3]Calculator'!$P$57</definedName>
    <definedName name="NDC_rebate" localSheetId="12">'[4]Calculator'!$P$57</definedName>
    <definedName name="NDC_rebate">'[5]Calculator'!$P$57</definedName>
    <definedName name="newmr" localSheetId="1">'[1]Calculator'!$P$5</definedName>
    <definedName name="newmr" localSheetId="4">'[2]Calculator'!$P$5</definedName>
    <definedName name="newmr" localSheetId="0">'[3]Calculator'!$P$5</definedName>
    <definedName name="newmr" localSheetId="12">'[4]Calculator'!$P$5</definedName>
    <definedName name="newmr">'[5]Calculator'!$P$5</definedName>
    <definedName name="NOR" localSheetId="1">'[1]Calculator'!$M$34</definedName>
    <definedName name="NOR" localSheetId="4">'[2]Calculator'!$M$34</definedName>
    <definedName name="NOR" localSheetId="0">'[3]Calculator'!$M$34</definedName>
    <definedName name="NOR" localSheetId="12">'[4]Calculator'!$M$34</definedName>
    <definedName name="NOR">'[5]Calculator'!$M$34</definedName>
    <definedName name="NRI" localSheetId="1">'[1]Calculator'!$M$33</definedName>
    <definedName name="NRI" localSheetId="4">'[2]Calculator'!$M$33</definedName>
    <definedName name="NRI" localSheetId="0">'[3]Calculator'!$M$33</definedName>
    <definedName name="NRI" localSheetId="12">'[4]Calculator'!$M$33</definedName>
    <definedName name="NRI">'[5]Calculator'!$M$33</definedName>
    <definedName name="oldsur_usincome" localSheetId="1">'[1]Calculator'!$P$4</definedName>
    <definedName name="oldsur_usincome" localSheetId="4">'[2]Calculator'!$P$4</definedName>
    <definedName name="oldsur_usincome" localSheetId="0">'[3]Calculator'!$P$4</definedName>
    <definedName name="oldsur_usincome" localSheetId="12">'[4]Calculator'!$P$4</definedName>
    <definedName name="oldsur_usincome">'[5]Calculator'!$P$4</definedName>
    <definedName name="os.BalanceNoRaceHorse" localSheetId="1">'[1]CG_OS'!$J$115</definedName>
    <definedName name="os.BalanceNoRaceHorse" localSheetId="4">'[2]CG_OS'!$J$115</definedName>
    <definedName name="os.BalanceNoRaceHorse" localSheetId="0">'[3]CG_OS'!$J$115</definedName>
    <definedName name="os.BalanceNoRaceHorse" localSheetId="12">'[4]CG_OS'!$J$115</definedName>
    <definedName name="os.BalanceNoRaceHorse">'[5]CG_OS'!$J$115</definedName>
    <definedName name="os.BalanceOwnRaceHorse" localSheetId="1">'[1]CG_OS'!$J$121</definedName>
    <definedName name="os.BalanceOwnRaceHorse" localSheetId="4">'[2]CG_OS'!$J$121</definedName>
    <definedName name="os.BalanceOwnRaceHorse" localSheetId="0">'[3]CG_OS'!$J$121</definedName>
    <definedName name="os.BalanceOwnRaceHorse" localSheetId="12">'[4]CG_OS'!$J$121</definedName>
    <definedName name="os.BalanceOwnRaceHorse">'[5]CG_OS'!$J$121</definedName>
    <definedName name="os.DeductSec57" localSheetId="1">'[1]CG_OS'!$H$120</definedName>
    <definedName name="os.DeductSec57" localSheetId="4">'[2]CG_OS'!$H$120</definedName>
    <definedName name="os.DeductSec57" localSheetId="0">'[3]CG_OS'!$H$120</definedName>
    <definedName name="os.DeductSec57" localSheetId="12">'[4]CG_OS'!$H$120</definedName>
    <definedName name="os.DeductSec57">'[5]CG_OS'!$H$120</definedName>
    <definedName name="os.OthersGross" localSheetId="1">'[1]CG_OS'!$H$106</definedName>
    <definedName name="os.OthersGross" localSheetId="4">'[2]CG_OS'!$H$106</definedName>
    <definedName name="os.OthersGross" localSheetId="0">'[3]CG_OS'!$H$106</definedName>
    <definedName name="os.OthersGross" localSheetId="12">'[4]CG_OS'!$H$106</definedName>
    <definedName name="os.OthersGross">'[5]CG_OS'!$H$106</definedName>
    <definedName name="os.Receipts" localSheetId="1">'[1]CG_OS'!$H$119</definedName>
    <definedName name="os.Receipts" localSheetId="4">'[2]CG_OS'!$H$119</definedName>
    <definedName name="os.Receipts" localSheetId="0">'[3]CG_OS'!$H$119</definedName>
    <definedName name="os.Receipts" localSheetId="12">'[4]CG_OS'!$H$119</definedName>
    <definedName name="os.Receipts">'[5]CG_OS'!$H$119</definedName>
    <definedName name="os.SourceAmount" localSheetId="1">'[1]CG_OS'!$H$103:$H$105</definedName>
    <definedName name="os.SourceAmount" localSheetId="4">'[2]CG_OS'!$H$103:$H$105</definedName>
    <definedName name="os.SourceAmount" localSheetId="0">'[3]CG_OS'!$H$103:$H$105</definedName>
    <definedName name="os.SourceAmount" localSheetId="12">'[4]CG_OS'!$H$103:$H$105</definedName>
    <definedName name="os.SourceAmount">'[5]CG_OS'!$H$103:$H$105</definedName>
    <definedName name="os.TotalOSGross" localSheetId="1">'[1]CG_OS'!$J$110</definedName>
    <definedName name="os.TotalOSGross" localSheetId="4">'[2]CG_OS'!$J$110</definedName>
    <definedName name="os.TotalOSGross" localSheetId="0">'[3]CG_OS'!$J$110</definedName>
    <definedName name="os.TotalOSGross" localSheetId="12">'[4]CG_OS'!$J$110</definedName>
    <definedName name="os.TotalOSGross">'[5]CG_OS'!$J$110</definedName>
    <definedName name="os.TotDeductions" localSheetId="1">'[1]CG_OS'!$H$114</definedName>
    <definedName name="os.TotDeductions" localSheetId="4">'[2]CG_OS'!$H$114</definedName>
    <definedName name="os.TotDeductions" localSheetId="0">'[3]CG_OS'!$H$114</definedName>
    <definedName name="os.TotDeductions" localSheetId="12">'[4]CG_OS'!$H$114</definedName>
    <definedName name="os.TotDeductions">'[5]CG_OS'!$H$114</definedName>
    <definedName name="os.TotOthSrcNoRaceHorse" localSheetId="1">'[1]CG_OS'!$J$117</definedName>
    <definedName name="os.TotOthSrcNoRaceHorse" localSheetId="4">'[2]CG_OS'!$J$117</definedName>
    <definedName name="os.TotOthSrcNoRaceHorse" localSheetId="0">'[3]CG_OS'!$J$117</definedName>
    <definedName name="os.TotOthSrcNoRaceHorse" localSheetId="12">'[4]CG_OS'!$J$117</definedName>
    <definedName name="os.TotOthSrcNoRaceHorse">'[5]CG_OS'!$J$117</definedName>
    <definedName name="os.WinLottRacePuzz" localSheetId="1">'[1]CG_OS'!$J$116</definedName>
    <definedName name="os.WinLottRacePuzz" localSheetId="4">'[2]CG_OS'!$J$116</definedName>
    <definedName name="os.WinLottRacePuzz" localSheetId="0">'[3]CG_OS'!$J$116</definedName>
    <definedName name="os.WinLottRacePuzz" localSheetId="12">'[4]CG_OS'!$J$116</definedName>
    <definedName name="os.WinLottRacePuzz">'[5]CG_OS'!$J$116</definedName>
    <definedName name="osloss1.unabs" localSheetId="1">'[1]CYLA BFLA'!$F$44</definedName>
    <definedName name="osloss1.unabs" localSheetId="4">'[2]CYLA BFLA'!$F$44</definedName>
    <definedName name="osloss1.unabs" localSheetId="0">'[3]CYLA BFLA'!$F$44</definedName>
    <definedName name="osloss1.unabs" localSheetId="12">'[4]CYLA BFLA'!$F$44</definedName>
    <definedName name="osloss1.unabs">'[5]CYLA BFLA'!$F$44</definedName>
    <definedName name="otherosincome" localSheetId="1">'[1]CYLA BFLA'!$O$15</definedName>
    <definedName name="otherosincome" localSheetId="4">'[2]CYLA BFLA'!$O$15</definedName>
    <definedName name="otherosincome" localSheetId="0">'[3]CYLA BFLA'!$O$15</definedName>
    <definedName name="otherosincome" localSheetId="12">'[4]CYLA BFLA'!$O$15</definedName>
    <definedName name="otherosincome">'[5]CYLA BFLA'!$O$15</definedName>
    <definedName name="otherosincome.bf" localSheetId="1">'[1]CYLA BFLA'!$AF$15</definedName>
    <definedName name="otherosincome.bf" localSheetId="4">'[2]CYLA BFLA'!$AF$15</definedName>
    <definedName name="otherosincome.bf" localSheetId="0">'[3]CYLA BFLA'!$AF$15</definedName>
    <definedName name="otherosincome.bf" localSheetId="12">'[4]CYLA BFLA'!$AF$15</definedName>
    <definedName name="otherosincome.bf">'[5]CYLA BFLA'!$AF$15</definedName>
    <definedName name="otherosincome.bp" localSheetId="1">'[1]CYLA BFLA'!$AB$15</definedName>
    <definedName name="otherosincome.bp" localSheetId="4">'[2]CYLA BFLA'!$AB$15</definedName>
    <definedName name="otherosincome.bp" localSheetId="0">'[3]CYLA BFLA'!$AB$15</definedName>
    <definedName name="otherosincome.bp" localSheetId="12">'[4]CYLA BFLA'!$AB$15</definedName>
    <definedName name="otherosincome.bp">'[5]CYLA BFLA'!$AB$15</definedName>
    <definedName name="otherosincome.hp" localSheetId="1">'[1]CYLA BFLA'!$X$15</definedName>
    <definedName name="otherosincome.hp" localSheetId="4">'[2]CYLA BFLA'!$X$15</definedName>
    <definedName name="otherosincome.hp" localSheetId="0">'[3]CYLA BFLA'!$X$15</definedName>
    <definedName name="otherosincome.hp" localSheetId="12">'[4]CYLA BFLA'!$X$15</definedName>
    <definedName name="otherosincome.hp">'[5]CYLA BFLA'!$X$15</definedName>
    <definedName name="otherosincome.ih" localSheetId="1">'[1]CYLA BFLA'!$Q$15</definedName>
    <definedName name="otherosincome.ih" localSheetId="4">'[2]CYLA BFLA'!$Q$15</definedName>
    <definedName name="otherosincome.ih" localSheetId="0">'[3]CYLA BFLA'!$Q$15</definedName>
    <definedName name="otherosincome.ih" localSheetId="12">'[4]CYLA BFLA'!$Q$15</definedName>
    <definedName name="otherosincome.ih">'[5]CYLA BFLA'!$Q$15</definedName>
    <definedName name="otherosincome.os" localSheetId="1">'[1]CYLA BFLA'!$T$15</definedName>
    <definedName name="otherosincome.os" localSheetId="4">'[2]CYLA BFLA'!$T$15</definedName>
    <definedName name="otherosincome.os" localSheetId="0">'[3]CYLA BFLA'!$T$15</definedName>
    <definedName name="otherosincome.os" localSheetId="12">'[4]CYLA BFLA'!$T$15</definedName>
    <definedName name="otherosincome.os">'[5]CYLA BFLA'!$T$15</definedName>
    <definedName name="otherosincome.rem" localSheetId="1">'[1]CYLA BFLA'!$AO$12</definedName>
    <definedName name="otherosincome.rem" localSheetId="4">'[2]CYLA BFLA'!$AO$12</definedName>
    <definedName name="otherosincome.rem" localSheetId="0">'[3]CYLA BFLA'!$AO$12</definedName>
    <definedName name="otherosincome.rem" localSheetId="12">'[4]CYLA BFLA'!$AO$12</definedName>
    <definedName name="otherosincome.rem">'[5]CYLA BFLA'!$AO$12</definedName>
    <definedName name="otherosloss" localSheetId="1">'[1]CYLA BFLA'!$P$15</definedName>
    <definedName name="otherosloss" localSheetId="4">'[2]CYLA BFLA'!$P$15</definedName>
    <definedName name="otherosloss" localSheetId="0">'[3]CYLA BFLA'!$P$15</definedName>
    <definedName name="otherosloss" localSheetId="12">'[4]CYLA BFLA'!$P$15</definedName>
    <definedName name="otherosloss">'[5]CYLA BFLA'!$P$15</definedName>
    <definedName name="otherosloss.aftbfl" localSheetId="1">'[1]CYLA BFLA'!$AH$15</definedName>
    <definedName name="otherosloss.aftbfl" localSheetId="4">'[2]CYLA BFLA'!$AH$15</definedName>
    <definedName name="otherosloss.aftbfl" localSheetId="0">'[3]CYLA BFLA'!$AH$15</definedName>
    <definedName name="otherosloss.aftbfl" localSheetId="12">'[4]CYLA BFLA'!$AH$15</definedName>
    <definedName name="otherosloss.aftbfl">'[5]CYLA BFLA'!$AH$15</definedName>
    <definedName name="otherosloss.bf" localSheetId="1">'[1]CYLA BFLA'!$AE$15</definedName>
    <definedName name="otherosloss.bf" localSheetId="4">'[2]CYLA BFLA'!$AE$15</definedName>
    <definedName name="otherosloss.bf" localSheetId="0">'[3]CYLA BFLA'!$AE$15</definedName>
    <definedName name="otherosloss.bf" localSheetId="12">'[4]CYLA BFLA'!$AE$15</definedName>
    <definedName name="otherosloss.bf">'[5]CYLA BFLA'!$AE$15</definedName>
    <definedName name="otherosloss.bfadj" localSheetId="1">'[1]CYLA BFLA'!$AG$15</definedName>
    <definedName name="otherosloss.bfadj" localSheetId="4">'[2]CYLA BFLA'!$AG$15</definedName>
    <definedName name="otherosloss.bfadj" localSheetId="0">'[3]CYLA BFLA'!$AG$15</definedName>
    <definedName name="otherosloss.bfadj" localSheetId="12">'[4]CYLA BFLA'!$AG$15</definedName>
    <definedName name="otherosloss.bfadj">'[5]CYLA BFLA'!$AG$15</definedName>
    <definedName name="otherosloss.bp" localSheetId="1">'[1]CYLA BFLA'!$AD$15</definedName>
    <definedName name="otherosloss.bp" localSheetId="4">'[2]CYLA BFLA'!$AD$15</definedName>
    <definedName name="otherosloss.bp" localSheetId="0">'[3]CYLA BFLA'!$AD$15</definedName>
    <definedName name="otherosloss.bp" localSheetId="12">'[4]CYLA BFLA'!$AD$15</definedName>
    <definedName name="otherosloss.bp">'[5]CYLA BFLA'!$AD$15</definedName>
    <definedName name="otherosloss.hp" localSheetId="1">'[1]CYLA BFLA'!$Z$15</definedName>
    <definedName name="otherosloss.hp" localSheetId="4">'[2]CYLA BFLA'!$Z$15</definedName>
    <definedName name="otherosloss.hp" localSheetId="0">'[3]CYLA BFLA'!$Z$15</definedName>
    <definedName name="otherosloss.hp" localSheetId="12">'[4]CYLA BFLA'!$Z$15</definedName>
    <definedName name="otherosloss.hp">'[5]CYLA BFLA'!$Z$15</definedName>
    <definedName name="otherosloss.ih" localSheetId="1">'[1]CYLA BFLA'!$R$15</definedName>
    <definedName name="otherosloss.ih" localSheetId="4">'[2]CYLA BFLA'!$R$15</definedName>
    <definedName name="otherosloss.ih" localSheetId="0">'[3]CYLA BFLA'!$R$15</definedName>
    <definedName name="otherosloss.ih" localSheetId="12">'[4]CYLA BFLA'!$R$15</definedName>
    <definedName name="otherosloss.ih">'[5]CYLA BFLA'!$R$15</definedName>
    <definedName name="otherosloss.os" localSheetId="1">'[1]CYLA BFLA'!$V$15</definedName>
    <definedName name="otherosloss.os" localSheetId="4">'[2]CYLA BFLA'!$V$15</definedName>
    <definedName name="otherosloss.os" localSheetId="0">'[3]CYLA BFLA'!$V$15</definedName>
    <definedName name="otherosloss.os" localSheetId="12">'[4]CYLA BFLA'!$V$15</definedName>
    <definedName name="otherosloss.os">'[5]CYLA BFLA'!$V$15</definedName>
    <definedName name="otherosloss.unabs" localSheetId="1">'[1]CYLA BFLA'!$AN$12</definedName>
    <definedName name="otherosloss.unabs" localSheetId="4">'[2]CYLA BFLA'!$AN$12</definedName>
    <definedName name="otherosloss.unabs" localSheetId="0">'[3]CYLA BFLA'!$AN$12</definedName>
    <definedName name="otherosloss.unabs" localSheetId="12">'[4]CYLA BFLA'!$AN$12</definedName>
    <definedName name="otherosloss.unabs">'[5]CYLA BFLA'!$AN$12</definedName>
    <definedName name="othSecinclnlhrs.IncOfCurYrAfterSetOff3" localSheetId="1">'[1]CYLA BFLA'!$H$12</definedName>
    <definedName name="othSecinclnlhrs.IncOfCurYrAfterSetOff3" localSheetId="4">'[2]CYLA BFLA'!$H$12</definedName>
    <definedName name="othSecinclnlhrs.IncOfCurYrAfterSetOff3" localSheetId="0">'[3]CYLA BFLA'!$H$12</definedName>
    <definedName name="othSecinclnlhrs.IncOfCurYrAfterSetOff3" localSheetId="12">'[4]CYLA BFLA'!$H$12</definedName>
    <definedName name="othSecinclnlhrs.IncOfCurYrAfterSetOff3">'[5]CYLA BFLA'!$H$12</definedName>
    <definedName name="othSecinclnlhrs.IncOfCurYrUnderThatHead3" localSheetId="1">'[1]CYLA BFLA'!$D$12</definedName>
    <definedName name="othSecinclnlhrs.IncOfCurYrUnderThatHead3" localSheetId="4">'[2]CYLA BFLA'!$D$12</definedName>
    <definedName name="othSecinclnlhrs.IncOfCurYrUnderThatHead3" localSheetId="0">'[3]CYLA BFLA'!$D$12</definedName>
    <definedName name="othSecinclnlhrs.IncOfCurYrUnderThatHead3" localSheetId="12">'[4]CYLA BFLA'!$D$12</definedName>
    <definedName name="othSecinclnlhrs.IncOfCurYrUnderThatHead3">'[5]CYLA BFLA'!$D$12</definedName>
    <definedName name="othsrcincl.BFUnabsorbedDeprSetoff5" localSheetId="1">'[1]CYLA BFLA'!$F$26</definedName>
    <definedName name="othsrcincl.BFUnabsorbedDeprSetoff5" localSheetId="4">'[2]CYLA BFLA'!$F$26</definedName>
    <definedName name="othsrcincl.BFUnabsorbedDeprSetoff5" localSheetId="0">'[3]CYLA BFLA'!$F$26</definedName>
    <definedName name="othsrcincl.BFUnabsorbedDeprSetoff5" localSheetId="12">'[4]CYLA BFLA'!$F$26</definedName>
    <definedName name="othsrcincl.BFUnabsorbedDeprSetoff5">'[5]CYLA BFLA'!$F$26</definedName>
    <definedName name="partc.AggreFBTLiability" localSheetId="1">'[1]PART_C'!$J$18</definedName>
    <definedName name="partc.AggreFBTLiability" localSheetId="4">'[2]PART_C'!$J$18</definedName>
    <definedName name="partc.AggreFBTLiability" localSheetId="0">'[3]PART_C'!$J$18</definedName>
    <definedName name="partc.AggreFBTLiability" localSheetId="12">'[4]PART_C'!$J$18</definedName>
    <definedName name="partc.AggreFBTLiability">'[5]PART_C'!$J$18</definedName>
    <definedName name="partc.EducationCess" localSheetId="1">'[1]PART_C'!$J$11</definedName>
    <definedName name="partc.EducationCess" localSheetId="4">'[2]PART_C'!$J$11</definedName>
    <definedName name="partc.EducationCess" localSheetId="0">'[3]PART_C'!$J$11</definedName>
    <definedName name="partc.EducationCess" localSheetId="12">'[4]PART_C'!$J$11</definedName>
    <definedName name="partc.EducationCess">'[5]PART_C'!$J$11</definedName>
    <definedName name="partc.FBTPayable" localSheetId="1">'[1]PART_C'!$J$9</definedName>
    <definedName name="partc.FBTPayable" localSheetId="4">'[2]PART_C'!$J$9</definedName>
    <definedName name="partc.FBTPayable" localSheetId="0">'[3]PART_C'!$J$9</definedName>
    <definedName name="partc.FBTPayable" localSheetId="12">'[4]PART_C'!$J$9</definedName>
    <definedName name="partc.FBTPayable">'[5]PART_C'!$J$9</definedName>
    <definedName name="partc.SurchargeOnFBT" localSheetId="1">'[1]PART_C'!$J$10</definedName>
    <definedName name="partc.SurchargeOnFBT" localSheetId="4">'[2]PART_C'!$J$10</definedName>
    <definedName name="partc.SurchargeOnFBT" localSheetId="0">'[3]PART_C'!$J$10</definedName>
    <definedName name="partc.SurchargeOnFBT" localSheetId="12">'[4]PART_C'!$J$10</definedName>
    <definedName name="partc.SurchargeOnFBT">'[5]PART_C'!$J$10</definedName>
    <definedName name="partc.TotalTaxesPaid" localSheetId="1">'[1]PART_C'!$J$22</definedName>
    <definedName name="partc.TotalTaxesPaid" localSheetId="4">'[2]PART_C'!$J$22</definedName>
    <definedName name="partc.TotalTaxesPaid" localSheetId="0">'[3]PART_C'!$J$22</definedName>
    <definedName name="partc.TotalTaxesPaid" localSheetId="12">'[4]PART_C'!$J$22</definedName>
    <definedName name="partc.TotalTaxesPaid">'[5]PART_C'!$J$22</definedName>
    <definedName name="partc.TotFBTInterestPayable" localSheetId="1">'[1]PART_C'!$J$17</definedName>
    <definedName name="partc.TotFBTInterestPayable" localSheetId="4">'[2]PART_C'!$J$17</definedName>
    <definedName name="partc.TotFBTInterestPayable" localSheetId="0">'[3]PART_C'!$J$17</definedName>
    <definedName name="partc.TotFBTInterestPayable" localSheetId="12">'[4]PART_C'!$J$17</definedName>
    <definedName name="partc.TotFBTInterestPayable">'[5]PART_C'!$J$17</definedName>
    <definedName name="partc.TotFBTLiability" localSheetId="1">'[1]PART_C'!$J$12</definedName>
    <definedName name="partc.TotFBTLiability" localSheetId="4">'[2]PART_C'!$J$12</definedName>
    <definedName name="partc.TotFBTLiability" localSheetId="0">'[3]PART_C'!$J$12</definedName>
    <definedName name="partc.TotFBTLiability" localSheetId="12">'[4]PART_C'!$J$12</definedName>
    <definedName name="partc.TotFBTLiability">'[5]PART_C'!$J$12</definedName>
    <definedName name="partc.TotValueOfFBT" localSheetId="1">'[1]PART_C'!$J$8</definedName>
    <definedName name="partc.TotValueOfFBT" localSheetId="4">'[2]PART_C'!$J$8</definedName>
    <definedName name="partc.TotValueOfFBT" localSheetId="0">'[3]PART_C'!$J$8</definedName>
    <definedName name="partc.TotValueOfFBT" localSheetId="12">'[4]PART_C'!$J$8</definedName>
    <definedName name="partc.TotValueOfFBT">'[5]PART_C'!$J$8</definedName>
    <definedName name="Per10080G.DonationAmt" localSheetId="1">'[1]80G'!$I$4:$I$7</definedName>
    <definedName name="Per10080G.DonationAmt" localSheetId="4">'[2]80G'!$I$4:$I$7</definedName>
    <definedName name="Per10080G.DonationAmt" localSheetId="0">'[3]80G'!$I$4:$I$7</definedName>
    <definedName name="Per10080G.DonationAmt" localSheetId="12">'[4]80G'!$I$4:$I$7</definedName>
    <definedName name="Per10080G.DonationAmt">'[5]80G'!$I$4:$I$7</definedName>
    <definedName name="Per10080G.EligibleAmt" localSheetId="1">'[1]80G'!$J$4:$J$7</definedName>
    <definedName name="Per10080G.EligibleAmt" localSheetId="4">'[2]80G'!$J$4:$J$7</definedName>
    <definedName name="Per10080G.EligibleAmt" localSheetId="0">'[3]80G'!$J$4:$J$7</definedName>
    <definedName name="Per10080G.EligibleAmt" localSheetId="12">'[4]80G'!$J$4:$J$7</definedName>
    <definedName name="Per10080G.EligibleAmt">'[5]80G'!$J$4:$J$7</definedName>
    <definedName name="Per10080G.TotDon100Percent" localSheetId="1">'[1]80G'!$I$9</definedName>
    <definedName name="Per10080G.TotDon100Percent" localSheetId="4">'[2]80G'!$I$9</definedName>
    <definedName name="Per10080G.TotDon100Percent" localSheetId="0">'[3]80G'!$I$9</definedName>
    <definedName name="Per10080G.TotDon100Percent" localSheetId="12">'[4]80G'!$I$9</definedName>
    <definedName name="Per10080G.TotDon100Percent">'[5]80G'!$I$9</definedName>
    <definedName name="Per10080G.TotElig100Percent" localSheetId="1">'[1]80G'!$J$9</definedName>
    <definedName name="Per10080G.TotElig100Percent" localSheetId="4">'[2]80G'!$J$9</definedName>
    <definedName name="Per10080G.TotElig100Percent" localSheetId="0">'[3]80G'!$J$9</definedName>
    <definedName name="Per10080G.TotElig100Percent" localSheetId="12">'[4]80G'!$J$9</definedName>
    <definedName name="Per10080G.TotElig100Percent">'[5]80G'!$J$9</definedName>
    <definedName name="Per5080G.DonationAmt" localSheetId="1">'[1]80G'!$I$47:$I$50</definedName>
    <definedName name="Per5080G.DonationAmt" localSheetId="4">'[2]80G'!$I$47:$I$50</definedName>
    <definedName name="Per5080G.DonationAmt" localSheetId="0">'[3]80G'!$I$47:$I$50</definedName>
    <definedName name="Per5080G.DonationAmt" localSheetId="12">'[4]80G'!$I$47:$I$50</definedName>
    <definedName name="Per5080G.DonationAmt">'[5]80G'!$I$47:$I$50</definedName>
    <definedName name="Per5080G.EligibleAmt" localSheetId="1">'[1]80G'!$J$47:$J$50</definedName>
    <definedName name="Per5080G.EligibleAmt" localSheetId="4">'[2]80G'!$J$47:$J$50</definedName>
    <definedName name="Per5080G.EligibleAmt" localSheetId="0">'[3]80G'!$J$47:$J$50</definedName>
    <definedName name="Per5080G.EligibleAmt" localSheetId="12">'[4]80G'!$J$47:$J$50</definedName>
    <definedName name="Per5080G.EligibleAmt">'[5]80G'!$J$47:$J$50</definedName>
    <definedName name="Per5080G.TotalEligibleDonationsUs80G" localSheetId="1">'[1]80G'!$J$57</definedName>
    <definedName name="Per5080G.TotalEligibleDonationsUs80G" localSheetId="4">'[2]80G'!$J$57</definedName>
    <definedName name="Per5080G.TotalEligibleDonationsUs80G" localSheetId="0">'[3]80G'!$J$57</definedName>
    <definedName name="Per5080G.TotalEligibleDonationsUs80G" localSheetId="12">'[4]80G'!$J$57</definedName>
    <definedName name="Per5080G.TotalEligibleDonationsUs80G">'[5]80G'!$J$57</definedName>
    <definedName name="Per5080G.TotDon100Percent" localSheetId="1">'[1]80G'!$I$52</definedName>
    <definedName name="Per5080G.TotDon100Percent" localSheetId="4">'[2]80G'!$I$52</definedName>
    <definedName name="Per5080G.TotDon100Percent" localSheetId="0">'[3]80G'!$I$52</definedName>
    <definedName name="Per5080G.TotDon100Percent" localSheetId="12">'[4]80G'!$I$52</definedName>
    <definedName name="Per5080G.TotDon100Percent">'[5]80G'!$I$52</definedName>
    <definedName name="Per5080G.TotElig100Percent" localSheetId="1">'[1]80G'!$J$52</definedName>
    <definedName name="Per5080G.TotElig100Percent" localSheetId="4">'[2]80G'!$J$52</definedName>
    <definedName name="Per5080G.TotElig100Percent" localSheetId="0">'[3]80G'!$J$52</definedName>
    <definedName name="Per5080G.TotElig100Percent" localSheetId="12">'[4]80G'!$J$52</definedName>
    <definedName name="Per5080G.TotElig100Percent">'[5]80G'!$J$52</definedName>
    <definedName name="PerNO5080G.DonationAmt" localSheetId="1">'[1]80G'!$I$17:$I$20</definedName>
    <definedName name="PerNO5080G.DonationAmt" localSheetId="4">'[2]80G'!$I$17:$I$20</definedName>
    <definedName name="PerNO5080G.DonationAmt" localSheetId="0">'[3]80G'!$I$17:$I$20</definedName>
    <definedName name="PerNO5080G.DonationAmt" localSheetId="12">'[4]80G'!$I$17:$I$20</definedName>
    <definedName name="PerNO5080G.DonationAmt">'[5]80G'!$I$17:$I$20</definedName>
    <definedName name="PerNO5080G.EligibleAmtCalc" localSheetId="1">'[1]80G'!$O$17:$O$20</definedName>
    <definedName name="PerNO5080G.EligibleAmtCalc" localSheetId="4">'[2]80G'!$O$17:$O$20</definedName>
    <definedName name="PerNO5080G.EligibleAmtCalc" localSheetId="0">'[3]80G'!$O$17:$O$20</definedName>
    <definedName name="PerNO5080G.EligibleAmtCalc" localSheetId="12">'[4]80G'!$O$17:$O$20</definedName>
    <definedName name="PerNO5080G.EligibleAmtCalc">'[5]80G'!$O$17:$O$20</definedName>
    <definedName name="PerNO5080G.TotDon100Percent" localSheetId="1">'[1]80G'!$I$22</definedName>
    <definedName name="PerNO5080G.TotDon100Percent" localSheetId="4">'[2]80G'!$I$22</definedName>
    <definedName name="PerNO5080G.TotDon100Percent" localSheetId="0">'[3]80G'!$I$22</definedName>
    <definedName name="PerNO5080G.TotDon100Percent" localSheetId="12">'[4]80G'!$I$22</definedName>
    <definedName name="PerNO5080G.TotDon100Percent">'[5]80G'!$I$22</definedName>
    <definedName name="PerNO5080G.TotElig100Percent" localSheetId="1">'[1]80G'!$J$22</definedName>
    <definedName name="PerNO5080G.TotElig100Percent" localSheetId="4">'[2]80G'!$J$22</definedName>
    <definedName name="PerNO5080G.TotElig100Percent" localSheetId="0">'[3]80G'!$J$22</definedName>
    <definedName name="PerNO5080G.TotElig100Percent" localSheetId="12">'[4]80G'!$J$22</definedName>
    <definedName name="PerNO5080G.TotElig100Percent">'[5]80G'!$J$22</definedName>
    <definedName name="PerYES10080G.DonationAmt" localSheetId="1">'[1]80G'!$I$32:$I$35</definedName>
    <definedName name="PerYES10080G.DonationAmt" localSheetId="4">'[2]80G'!$I$32:$I$35</definedName>
    <definedName name="PerYES10080G.DonationAmt" localSheetId="0">'[3]80G'!$I$32:$I$35</definedName>
    <definedName name="PerYES10080G.DonationAmt" localSheetId="12">'[4]80G'!$I$32:$I$35</definedName>
    <definedName name="PerYES10080G.DonationAmt">'[5]80G'!$I$32:$I$35</definedName>
    <definedName name="PerYES10080G.EligibleAmt" localSheetId="1">'[1]80G'!$J$32:$J$35</definedName>
    <definedName name="PerYES10080G.EligibleAmt" localSheetId="4">'[2]80G'!$J$32:$J$35</definedName>
    <definedName name="PerYES10080G.EligibleAmt" localSheetId="0">'[3]80G'!$J$32:$J$35</definedName>
    <definedName name="PerYES10080G.EligibleAmt" localSheetId="12">'[4]80G'!$J$32:$J$35</definedName>
    <definedName name="PerYES10080G.EligibleAmt">'[5]80G'!$J$32:$J$35</definedName>
    <definedName name="PerYES10080G.TotDon100Percent" localSheetId="1">'[1]80G'!$I$37</definedName>
    <definedName name="PerYES10080G.TotDon100Percent" localSheetId="4">'[2]80G'!$I$37</definedName>
    <definedName name="PerYES10080G.TotDon100Percent" localSheetId="0">'[3]80G'!$I$37</definedName>
    <definedName name="PerYES10080G.TotDon100Percent" localSheetId="12">'[4]80G'!$I$37</definedName>
    <definedName name="PerYES10080G.TotDon100Percent">'[5]80G'!$I$37</definedName>
    <definedName name="PerYES10080G.TotElig100Percent" localSheetId="1">'[1]80G'!$J$37</definedName>
    <definedName name="PerYES10080G.TotElig100Percent" localSheetId="4">'[2]80G'!$J$37</definedName>
    <definedName name="PerYES10080G.TotElig100Percent" localSheetId="0">'[3]80G'!$J$37</definedName>
    <definedName name="PerYES10080G.TotElig100Percent" localSheetId="12">'[4]80G'!$J$37</definedName>
    <definedName name="PerYES10080G.TotElig100Percent">'[5]80G'!$J$37</definedName>
    <definedName name="PL.Advertisement" localSheetId="1">#REF!</definedName>
    <definedName name="PL.Advertisement" localSheetId="19">#REF!</definedName>
    <definedName name="PL.Advertisement" localSheetId="4">#REF!</definedName>
    <definedName name="PL.Advertisement" localSheetId="0">#REF!</definedName>
    <definedName name="PL.Advertisement" localSheetId="9">#REF!</definedName>
    <definedName name="PL.Advertisement" localSheetId="12">#REF!</definedName>
    <definedName name="PL.Advertisement">#REF!</definedName>
    <definedName name="PL.Amount_a" localSheetId="1">#REF!</definedName>
    <definedName name="PL.Amount_a" localSheetId="19">#REF!</definedName>
    <definedName name="PL.Amount_a" localSheetId="4">#REF!</definedName>
    <definedName name="PL.Amount_a" localSheetId="0">#REF!</definedName>
    <definedName name="PL.Amount_a" localSheetId="9">#REF!</definedName>
    <definedName name="PL.Amount_a" localSheetId="12">#REF!</definedName>
    <definedName name="PL.Amount_a">#REF!</definedName>
    <definedName name="PL.Amount_b" localSheetId="1">#REF!</definedName>
    <definedName name="PL.Amount_b" localSheetId="19">#REF!</definedName>
    <definedName name="PL.Amount_b" localSheetId="4">#REF!</definedName>
    <definedName name="PL.Amount_b" localSheetId="0">#REF!</definedName>
    <definedName name="PL.Amount_b" localSheetId="9">#REF!</definedName>
    <definedName name="PL.Amount_b" localSheetId="12">#REF!</definedName>
    <definedName name="PL.Amount_b">#REF!</definedName>
    <definedName name="PL.Amount_c" localSheetId="1">#REF!</definedName>
    <definedName name="PL.Amount_c" localSheetId="19">#REF!</definedName>
    <definedName name="PL.Amount_c" localSheetId="4">#REF!</definedName>
    <definedName name="PL.Amount_c" localSheetId="0">#REF!</definedName>
    <definedName name="PL.Amount_c" localSheetId="9">#REF!</definedName>
    <definedName name="PL.Amount_c">#REF!</definedName>
    <definedName name="PL.Amount_d" localSheetId="1">#REF!</definedName>
    <definedName name="PL.Amount_d" localSheetId="19">#REF!</definedName>
    <definedName name="PL.Amount_d" localSheetId="4">#REF!</definedName>
    <definedName name="PL.Amount_d" localSheetId="0">#REF!</definedName>
    <definedName name="PL.Amount_d" localSheetId="9">#REF!</definedName>
    <definedName name="PL.Amount_d">#REF!</definedName>
    <definedName name="PL.AmtAvlAppr" localSheetId="1">#REF!</definedName>
    <definedName name="PL.AmtAvlAppr" localSheetId="19">#REF!</definedName>
    <definedName name="PL.AmtAvlAppr" localSheetId="4">#REF!</definedName>
    <definedName name="PL.AmtAvlAppr" localSheetId="0">#REF!</definedName>
    <definedName name="PL.AmtAvlAppr" localSheetId="9">#REF!</definedName>
    <definedName name="PL.AmtAvlAppr">#REF!</definedName>
    <definedName name="PL.AmtPaidToNonRes" localSheetId="1">#REF!</definedName>
    <definedName name="PL.AmtPaidToNonRes" localSheetId="19">#REF!</definedName>
    <definedName name="PL.AmtPaidToNonRes" localSheetId="4">#REF!</definedName>
    <definedName name="PL.AmtPaidToNonRes" localSheetId="0">#REF!</definedName>
    <definedName name="PL.AmtPaidToNonRes" localSheetId="9">#REF!</definedName>
    <definedName name="PL.AmtPaidToNonRes">#REF!</definedName>
    <definedName name="PL.AnyCompPaidToNonRes" localSheetId="1">#REF!</definedName>
    <definedName name="PL.AnyCompPaidToNonRes" localSheetId="19">#REF!</definedName>
    <definedName name="PL.AnyCompPaidToNonRes" localSheetId="4">#REF!</definedName>
    <definedName name="PL.AnyCompPaidToNonRes" localSheetId="0">#REF!</definedName>
    <definedName name="PL.AnyCompPaidToNonRes" localSheetId="9">#REF!</definedName>
    <definedName name="PL.AnyCompPaidToNonRes">#REF!</definedName>
    <definedName name="PL.AnyOtherAppr" localSheetId="1">#REF!</definedName>
    <definedName name="PL.AnyOtherAppr" localSheetId="19">#REF!</definedName>
    <definedName name="PL.AnyOtherAppr" localSheetId="4">#REF!</definedName>
    <definedName name="PL.AnyOtherAppr" localSheetId="0">#REF!</definedName>
    <definedName name="PL.AnyOtherAppr" localSheetId="9">#REF!</definedName>
    <definedName name="PL.AnyOtherAppr">#REF!</definedName>
    <definedName name="PL.AuditFee" localSheetId="1">#REF!</definedName>
    <definedName name="PL.AuditFee" localSheetId="19">#REF!</definedName>
    <definedName name="PL.AuditFee" localSheetId="4">#REF!</definedName>
    <definedName name="PL.AuditFee" localSheetId="0">#REF!</definedName>
    <definedName name="PL.AuditFee" localSheetId="9">#REF!</definedName>
    <definedName name="PL.AuditFee">#REF!</definedName>
    <definedName name="PL.BadDebt" localSheetId="1">#REF!</definedName>
    <definedName name="PL.BadDebt" localSheetId="19">#REF!</definedName>
    <definedName name="PL.BadDebt" localSheetId="4">#REF!</definedName>
    <definedName name="PL.BadDebt" localSheetId="0">#REF!</definedName>
    <definedName name="PL.BadDebt" localSheetId="9">#REF!</definedName>
    <definedName name="PL.BadDebt">#REF!</definedName>
    <definedName name="PL.BalBFPrevYr" localSheetId="1">#REF!</definedName>
    <definedName name="PL.BalBFPrevYr" localSheetId="19">#REF!</definedName>
    <definedName name="PL.BalBFPrevYr" localSheetId="4">#REF!</definedName>
    <definedName name="PL.BalBFPrevYr" localSheetId="0">#REF!</definedName>
    <definedName name="PL.BalBFPrevYr" localSheetId="9">#REF!</definedName>
    <definedName name="PL.BalBFPrevYr">#REF!</definedName>
    <definedName name="PL.Bonus" localSheetId="1">#REF!</definedName>
    <definedName name="PL.Bonus" localSheetId="19">#REF!</definedName>
    <definedName name="PL.Bonus" localSheetId="4">#REF!</definedName>
    <definedName name="PL.Bonus" localSheetId="0">#REF!</definedName>
    <definedName name="PL.Bonus" localSheetId="9">#REF!</definedName>
    <definedName name="PL.Bonus">#REF!</definedName>
    <definedName name="PL.BusinessReceipts" localSheetId="1">#REF!</definedName>
    <definedName name="PL.BusinessReceipts" localSheetId="19">#REF!</definedName>
    <definedName name="PL.BusinessReceipts" localSheetId="4">#REF!</definedName>
    <definedName name="PL.BusinessReceipts" localSheetId="0">#REF!</definedName>
    <definedName name="PL.BusinessReceipts" localSheetId="9">#REF!</definedName>
    <definedName name="PL.BusinessReceipts">#REF!</definedName>
    <definedName name="PL.ClosingStock" localSheetId="1">#REF!</definedName>
    <definedName name="PL.ClosingStock" localSheetId="19">#REF!</definedName>
    <definedName name="PL.ClosingStock" localSheetId="4">#REF!</definedName>
    <definedName name="PL.ClosingStock" localSheetId="0">#REF!</definedName>
    <definedName name="PL.ClosingStock" localSheetId="9">#REF!</definedName>
    <definedName name="PL.ClosingStock">#REF!</definedName>
    <definedName name="PL.ClubExp" localSheetId="1">#REF!</definedName>
    <definedName name="PL.ClubExp" localSheetId="19">#REF!</definedName>
    <definedName name="PL.ClubExp" localSheetId="4">#REF!</definedName>
    <definedName name="PL.ClubExp" localSheetId="0">#REF!</definedName>
    <definedName name="PL.ClubExp" localSheetId="9">#REF!</definedName>
    <definedName name="PL.ClubExp">#REF!</definedName>
    <definedName name="PL.Comissions" localSheetId="1">#REF!</definedName>
    <definedName name="PL.Comissions" localSheetId="19">#REF!</definedName>
    <definedName name="PL.Comissions" localSheetId="4">#REF!</definedName>
    <definedName name="PL.Comissions" localSheetId="0">#REF!</definedName>
    <definedName name="PL.Comissions" localSheetId="9">#REF!</definedName>
    <definedName name="PL.Comissions">#REF!</definedName>
    <definedName name="PL.CommissionExpdr" localSheetId="1">#REF!</definedName>
    <definedName name="PL.CommissionExpdr" localSheetId="19">#REF!</definedName>
    <definedName name="PL.CommissionExpdr" localSheetId="4">#REF!</definedName>
    <definedName name="PL.CommissionExpdr" localSheetId="0">#REF!</definedName>
    <definedName name="PL.CommissionExpdr" localSheetId="9">#REF!</definedName>
    <definedName name="PL.CommissionExpdr">#REF!</definedName>
    <definedName name="PL.Conference" localSheetId="1">#REF!</definedName>
    <definedName name="PL.Conference" localSheetId="19">#REF!</definedName>
    <definedName name="PL.Conference" localSheetId="4">#REF!</definedName>
    <definedName name="PL.Conference" localSheetId="0">#REF!</definedName>
    <definedName name="PL.Conference" localSheetId="9">#REF!</definedName>
    <definedName name="PL.Conference">#REF!</definedName>
    <definedName name="PL.ConsumptionOfStores" localSheetId="1">#REF!</definedName>
    <definedName name="PL.ConsumptionOfStores" localSheetId="19">#REF!</definedName>
    <definedName name="PL.ConsumptionOfStores" localSheetId="4">#REF!</definedName>
    <definedName name="PL.ConsumptionOfStores" localSheetId="0">#REF!</definedName>
    <definedName name="PL.ConsumptionOfStores" localSheetId="9">#REF!</definedName>
    <definedName name="PL.ConsumptionOfStores">#REF!</definedName>
    <definedName name="PL.ContToGratFund" localSheetId="1">#REF!</definedName>
    <definedName name="PL.ContToGratFund" localSheetId="19">#REF!</definedName>
    <definedName name="PL.ContToGratFund" localSheetId="4">#REF!</definedName>
    <definedName name="PL.ContToGratFund" localSheetId="0">#REF!</definedName>
    <definedName name="PL.ContToGratFund" localSheetId="9">#REF!</definedName>
    <definedName name="PL.ContToGratFund">#REF!</definedName>
    <definedName name="PL.ContToOthFund" localSheetId="1">#REF!</definedName>
    <definedName name="PL.ContToOthFund" localSheetId="19">#REF!</definedName>
    <definedName name="PL.ContToOthFund" localSheetId="4">#REF!</definedName>
    <definedName name="PL.ContToOthFund" localSheetId="0">#REF!</definedName>
    <definedName name="PL.ContToOthFund" localSheetId="9">#REF!</definedName>
    <definedName name="PL.ContToOthFund">#REF!</definedName>
    <definedName name="PL.ContToPF" localSheetId="1">#REF!</definedName>
    <definedName name="PL.ContToPF" localSheetId="19">#REF!</definedName>
    <definedName name="PL.ContToPF" localSheetId="4">#REF!</definedName>
    <definedName name="PL.ContToPF" localSheetId="0">#REF!</definedName>
    <definedName name="PL.ContToPF" localSheetId="9">#REF!</definedName>
    <definedName name="PL.ContToPF">#REF!</definedName>
    <definedName name="PL.ContToSuperAnnFund" localSheetId="1">#REF!</definedName>
    <definedName name="PL.ContToSuperAnnFund" localSheetId="19">#REF!</definedName>
    <definedName name="PL.ContToSuperAnnFund" localSheetId="4">#REF!</definedName>
    <definedName name="PL.ContToSuperAnnFund" localSheetId="0">#REF!</definedName>
    <definedName name="PL.ContToSuperAnnFund" localSheetId="9">#REF!</definedName>
    <definedName name="PL.ContToSuperAnnFund">#REF!</definedName>
    <definedName name="PL.ConveyanceExp" localSheetId="1">#REF!</definedName>
    <definedName name="PL.ConveyanceExp" localSheetId="19">#REF!</definedName>
    <definedName name="PL.ConveyanceExp" localSheetId="4">#REF!</definedName>
    <definedName name="PL.ConveyanceExp" localSheetId="0">#REF!</definedName>
    <definedName name="PL.ConveyanceExp" localSheetId="9">#REF!</definedName>
    <definedName name="PL.ConveyanceExp">#REF!</definedName>
    <definedName name="PL.DepreciationAmort" localSheetId="1">#REF!</definedName>
    <definedName name="PL.DepreciationAmort" localSheetId="19">#REF!</definedName>
    <definedName name="PL.DepreciationAmort" localSheetId="4">#REF!</definedName>
    <definedName name="PL.DepreciationAmort" localSheetId="0">#REF!</definedName>
    <definedName name="PL.DepreciationAmort" localSheetId="9">#REF!</definedName>
    <definedName name="PL.DepreciationAmort">#REF!</definedName>
    <definedName name="PL.Dividends" localSheetId="1">#REF!</definedName>
    <definedName name="PL.Dividends" localSheetId="19">#REF!</definedName>
    <definedName name="PL.Dividends" localSheetId="4">#REF!</definedName>
    <definedName name="PL.Dividends" localSheetId="0">#REF!</definedName>
    <definedName name="PL.Dividends" localSheetId="9">#REF!</definedName>
    <definedName name="PL.Dividends">#REF!</definedName>
    <definedName name="PL.Donation" localSheetId="1">#REF!</definedName>
    <definedName name="PL.Donation" localSheetId="19">#REF!</definedName>
    <definedName name="PL.Donation" localSheetId="4">#REF!</definedName>
    <definedName name="PL.Donation" localSheetId="0">#REF!</definedName>
    <definedName name="PL.Donation" localSheetId="9">#REF!</definedName>
    <definedName name="PL.Donation">#REF!</definedName>
    <definedName name="PL.Entertainment" localSheetId="1">#REF!</definedName>
    <definedName name="PL.Entertainment" localSheetId="19">#REF!</definedName>
    <definedName name="PL.Entertainment" localSheetId="4">#REF!</definedName>
    <definedName name="PL.Entertainment" localSheetId="0">#REF!</definedName>
    <definedName name="PL.Entertainment" localSheetId="9">#REF!</definedName>
    <definedName name="PL.Entertainment">#REF!</definedName>
    <definedName name="PL.Expenses" localSheetId="1">#REF!</definedName>
    <definedName name="PL.Expenses" localSheetId="19">#REF!</definedName>
    <definedName name="PL.Expenses" localSheetId="4">#REF!</definedName>
    <definedName name="PL.Expenses" localSheetId="0">#REF!</definedName>
    <definedName name="PL.Expenses" localSheetId="9">#REF!</definedName>
    <definedName name="PL.Expenses">#REF!</definedName>
    <definedName name="PL.FBTPay" localSheetId="1">#REF!</definedName>
    <definedName name="PL.FBTPay" localSheetId="19">#REF!</definedName>
    <definedName name="PL.FBTPay" localSheetId="4">#REF!</definedName>
    <definedName name="PL.FBTPay" localSheetId="0">#REF!</definedName>
    <definedName name="PL.FBTPay" localSheetId="9">#REF!</definedName>
    <definedName name="PL.FBTPay">#REF!</definedName>
    <definedName name="PL.FestivalCelebExp" localSheetId="1">#REF!</definedName>
    <definedName name="PL.FestivalCelebExp" localSheetId="19">#REF!</definedName>
    <definedName name="PL.FestivalCelebExp" localSheetId="4">#REF!</definedName>
    <definedName name="PL.FestivalCelebExp" localSheetId="0">#REF!</definedName>
    <definedName name="PL.FestivalCelebExp" localSheetId="9">#REF!</definedName>
    <definedName name="PL.FestivalCelebExp">#REF!</definedName>
    <definedName name="PL.ForeignTravelExp" localSheetId="1">#REF!</definedName>
    <definedName name="PL.ForeignTravelExp" localSheetId="19">#REF!</definedName>
    <definedName name="PL.ForeignTravelExp" localSheetId="4">#REF!</definedName>
    <definedName name="PL.ForeignTravelExp" localSheetId="0">#REF!</definedName>
    <definedName name="PL.ForeignTravelExp" localSheetId="9">#REF!</definedName>
    <definedName name="PL.ForeignTravelExp">#REF!</definedName>
    <definedName name="PL.Freight" localSheetId="1">#REF!</definedName>
    <definedName name="PL.Freight" localSheetId="19">#REF!</definedName>
    <definedName name="PL.Freight" localSheetId="4">#REF!</definedName>
    <definedName name="PL.Freight" localSheetId="0">#REF!</definedName>
    <definedName name="PL.Freight" localSheetId="9">#REF!</definedName>
    <definedName name="PL.Freight">#REF!</definedName>
    <definedName name="PL.Gift" localSheetId="1">#REF!</definedName>
    <definedName name="PL.Gift" localSheetId="19">#REF!</definedName>
    <definedName name="PL.Gift" localSheetId="4">#REF!</definedName>
    <definedName name="PL.Gift" localSheetId="0">#REF!</definedName>
    <definedName name="PL.Gift" localSheetId="9">#REF!</definedName>
    <definedName name="PL.Gift">#REF!</definedName>
    <definedName name="PL.GrossProfit" localSheetId="1">#REF!</definedName>
    <definedName name="PL.GrossProfit" localSheetId="19">#REF!</definedName>
    <definedName name="PL.GrossProfit" localSheetId="4">#REF!</definedName>
    <definedName name="PL.GrossProfit" localSheetId="0">#REF!</definedName>
    <definedName name="PL.GrossProfit" localSheetId="9">#REF!</definedName>
    <definedName name="PL.GrossProfit">#REF!</definedName>
    <definedName name="PL.GrossReceipt" localSheetId="1">#REF!</definedName>
    <definedName name="PL.GrossReceipt" localSheetId="19">#REF!</definedName>
    <definedName name="PL.GrossReceipt" localSheetId="4">#REF!</definedName>
    <definedName name="PL.GrossReceipt" localSheetId="0">#REF!</definedName>
    <definedName name="PL.GrossReceipt" localSheetId="9">#REF!</definedName>
    <definedName name="PL.GrossReceipt">#REF!</definedName>
    <definedName name="PL.GuestHouseExp" localSheetId="1">#REF!</definedName>
    <definedName name="PL.GuestHouseExp" localSheetId="19">#REF!</definedName>
    <definedName name="PL.GuestHouseExp" localSheetId="4">#REF!</definedName>
    <definedName name="PL.GuestHouseExp" localSheetId="0">#REF!</definedName>
    <definedName name="PL.GuestHouseExp" localSheetId="9">#REF!</definedName>
    <definedName name="PL.GuestHouseExp">#REF!</definedName>
    <definedName name="PL.Hospitality" localSheetId="1">#REF!</definedName>
    <definedName name="PL.Hospitality" localSheetId="19">#REF!</definedName>
    <definedName name="PL.Hospitality" localSheetId="4">#REF!</definedName>
    <definedName name="PL.Hospitality" localSheetId="0">#REF!</definedName>
    <definedName name="PL.Hospitality" localSheetId="9">#REF!</definedName>
    <definedName name="PL.Hospitality">#REF!</definedName>
    <definedName name="PL.HotelBoardLodge" localSheetId="1">#REF!</definedName>
    <definedName name="PL.HotelBoardLodge" localSheetId="19">#REF!</definedName>
    <definedName name="PL.HotelBoardLodge" localSheetId="4">#REF!</definedName>
    <definedName name="PL.HotelBoardLodge" localSheetId="0">#REF!</definedName>
    <definedName name="PL.HotelBoardLodge" localSheetId="9">#REF!</definedName>
    <definedName name="PL.HotelBoardLodge">#REF!</definedName>
    <definedName name="PL.InterestExpdr" localSheetId="1">#REF!</definedName>
    <definedName name="PL.InterestExpdr" localSheetId="19">#REF!</definedName>
    <definedName name="PL.InterestExpdr" localSheetId="4">#REF!</definedName>
    <definedName name="PL.InterestExpdr" localSheetId="0">#REF!</definedName>
    <definedName name="PL.InterestExpdr" localSheetId="9">#REF!</definedName>
    <definedName name="PL.InterestExpdr">#REF!</definedName>
    <definedName name="PL.InterestInc" localSheetId="1">#REF!</definedName>
    <definedName name="PL.InterestInc" localSheetId="19">#REF!</definedName>
    <definedName name="PL.InterestInc" localSheetId="4">#REF!</definedName>
    <definedName name="PL.InterestInc" localSheetId="0">#REF!</definedName>
    <definedName name="PL.InterestInc" localSheetId="9">#REF!</definedName>
    <definedName name="PL.InterestInc">#REF!</definedName>
    <definedName name="PL.IntrstIncaseOfForeignComp" localSheetId="1">#REF!</definedName>
    <definedName name="PL.IntrstIncaseOfForeignComp" localSheetId="19">#REF!</definedName>
    <definedName name="PL.IntrstIncaseOfForeignComp" localSheetId="4">#REF!</definedName>
    <definedName name="PL.IntrstIncaseOfForeignComp" localSheetId="0">#REF!</definedName>
    <definedName name="PL.IntrstIncaseOfForeignComp" localSheetId="9">#REF!</definedName>
    <definedName name="PL.IntrstIncaseOfForeignComp">#REF!</definedName>
    <definedName name="PL.KeyManInsur" localSheetId="1">#REF!</definedName>
    <definedName name="PL.KeyManInsur" localSheetId="19">#REF!</definedName>
    <definedName name="PL.KeyManInsur" localSheetId="4">#REF!</definedName>
    <definedName name="PL.KeyManInsur" localSheetId="0">#REF!</definedName>
    <definedName name="PL.KeyManInsur" localSheetId="9">#REF!</definedName>
    <definedName name="PL.KeyManInsur">#REF!</definedName>
    <definedName name="PL.LeaveEncash" localSheetId="1">#REF!</definedName>
    <definedName name="PL.LeaveEncash" localSheetId="19">#REF!</definedName>
    <definedName name="PL.LeaveEncash" localSheetId="4">#REF!</definedName>
    <definedName name="PL.LeaveEncash" localSheetId="0">#REF!</definedName>
    <definedName name="PL.LeaveEncash" localSheetId="9">#REF!</definedName>
    <definedName name="PL.LeaveEncash">#REF!</definedName>
    <definedName name="PL.LeaveTravelBenft" localSheetId="1">#REF!</definedName>
    <definedName name="PL.LeaveTravelBenft" localSheetId="19">#REF!</definedName>
    <definedName name="PL.LeaveTravelBenft" localSheetId="4">#REF!</definedName>
    <definedName name="PL.LeaveTravelBenft" localSheetId="0">#REF!</definedName>
    <definedName name="PL.LeaveTravelBenft" localSheetId="9">#REF!</definedName>
    <definedName name="PL.LeaveTravelBenft">#REF!</definedName>
    <definedName name="PL.LifeInsur" localSheetId="1">#REF!</definedName>
    <definedName name="PL.LifeInsur" localSheetId="19">#REF!</definedName>
    <definedName name="PL.LifeInsur" localSheetId="4">#REF!</definedName>
    <definedName name="PL.LifeInsur" localSheetId="0">#REF!</definedName>
    <definedName name="PL.LifeInsur" localSheetId="9">#REF!</definedName>
    <definedName name="PL.LifeInsur">#REF!</definedName>
    <definedName name="PL.MedExpReimb" localSheetId="1">#REF!</definedName>
    <definedName name="PL.MedExpReimb" localSheetId="19">#REF!</definedName>
    <definedName name="PL.MedExpReimb" localSheetId="4">#REF!</definedName>
    <definedName name="PL.MedExpReimb" localSheetId="0">#REF!</definedName>
    <definedName name="PL.MedExpReimb" localSheetId="9">#REF!</definedName>
    <definedName name="PL.MedExpReimb">#REF!</definedName>
    <definedName name="PL.MedInsur" localSheetId="1">#REF!</definedName>
    <definedName name="PL.MedInsur" localSheetId="19">#REF!</definedName>
    <definedName name="PL.MedInsur" localSheetId="4">#REF!</definedName>
    <definedName name="PL.MedInsur" localSheetId="0">#REF!</definedName>
    <definedName name="PL.MedInsur" localSheetId="9">#REF!</definedName>
    <definedName name="PL.MedInsur">#REF!</definedName>
    <definedName name="PL.MiscOthIncome" localSheetId="1">#REF!</definedName>
    <definedName name="PL.MiscOthIncome" localSheetId="19">#REF!</definedName>
    <definedName name="PL.MiscOthIncome" localSheetId="4">#REF!</definedName>
    <definedName name="PL.MiscOthIncome" localSheetId="0">#REF!</definedName>
    <definedName name="PL.MiscOthIncome" localSheetId="9">#REF!</definedName>
    <definedName name="PL.MiscOthIncome">#REF!</definedName>
    <definedName name="PL.NatureOfIncome_a" localSheetId="1">#REF!</definedName>
    <definedName name="PL.NatureOfIncome_a" localSheetId="19">#REF!</definedName>
    <definedName name="PL.NatureOfIncome_a" localSheetId="4">#REF!</definedName>
    <definedName name="PL.NatureOfIncome_a" localSheetId="0">#REF!</definedName>
    <definedName name="PL.NatureOfIncome_a" localSheetId="9">#REF!</definedName>
    <definedName name="PL.NatureOfIncome_a">#REF!</definedName>
    <definedName name="PL.NatureOfIncome_b" localSheetId="1">#REF!</definedName>
    <definedName name="PL.NatureOfIncome_b" localSheetId="19">#REF!</definedName>
    <definedName name="PL.NatureOfIncome_b" localSheetId="4">#REF!</definedName>
    <definedName name="PL.NatureOfIncome_b" localSheetId="0">#REF!</definedName>
    <definedName name="PL.NatureOfIncome_b" localSheetId="9">#REF!</definedName>
    <definedName name="PL.NatureOfIncome_b">#REF!</definedName>
    <definedName name="PL.NatureOfIncome_c" localSheetId="1">#REF!</definedName>
    <definedName name="PL.NatureOfIncome_c" localSheetId="19">#REF!</definedName>
    <definedName name="PL.NatureOfIncome_c" localSheetId="4">#REF!</definedName>
    <definedName name="PL.NatureOfIncome_c" localSheetId="0">#REF!</definedName>
    <definedName name="PL.NatureOfIncome_c" localSheetId="9">#REF!</definedName>
    <definedName name="PL.NatureOfIncome_c">#REF!</definedName>
    <definedName name="PL.NatureOfIncome_d" localSheetId="1">#REF!</definedName>
    <definedName name="PL.NatureOfIncome_d" localSheetId="19">#REF!</definedName>
    <definedName name="PL.NatureOfIncome_d" localSheetId="4">#REF!</definedName>
    <definedName name="PL.NatureOfIncome_d" localSheetId="0">#REF!</definedName>
    <definedName name="PL.NatureOfIncome_d" localSheetId="9">#REF!</definedName>
    <definedName name="PL.NatureOfIncome_d">#REF!</definedName>
    <definedName name="PL.NetProfit" localSheetId="1">#REF!</definedName>
    <definedName name="PL.NetProfit" localSheetId="19">#REF!</definedName>
    <definedName name="PL.NetProfit" localSheetId="4">#REF!</definedName>
    <definedName name="PL.NetProfit" localSheetId="0">#REF!</definedName>
    <definedName name="PL.NetProfit" localSheetId="9">#REF!</definedName>
    <definedName name="PL.NetProfit">#REF!</definedName>
    <definedName name="PL.OpeningStock" localSheetId="1">#REF!</definedName>
    <definedName name="PL.OpeningStock" localSheetId="19">#REF!</definedName>
    <definedName name="PL.OpeningStock" localSheetId="4">#REF!</definedName>
    <definedName name="PL.OpeningStock" localSheetId="0">#REF!</definedName>
    <definedName name="PL.OpeningStock" localSheetId="9">#REF!</definedName>
    <definedName name="PL.OpeningStock">#REF!</definedName>
    <definedName name="PL.OperatingRevenueAmt_a" localSheetId="1">#REF!</definedName>
    <definedName name="PL.OperatingRevenueAmt_a" localSheetId="19">#REF!</definedName>
    <definedName name="PL.OperatingRevenueAmt_a" localSheetId="4">#REF!</definedName>
    <definedName name="PL.OperatingRevenueAmt_a" localSheetId="0">#REF!</definedName>
    <definedName name="PL.OperatingRevenueAmt_a" localSheetId="9">#REF!</definedName>
    <definedName name="PL.OperatingRevenueAmt_a">#REF!</definedName>
    <definedName name="PL.OperatingRevenueAmt_b" localSheetId="1">#REF!</definedName>
    <definedName name="PL.OperatingRevenueAmt_b" localSheetId="19">#REF!</definedName>
    <definedName name="PL.OperatingRevenueAmt_b" localSheetId="4">#REF!</definedName>
    <definedName name="PL.OperatingRevenueAmt_b" localSheetId="0">#REF!</definedName>
    <definedName name="PL.OperatingRevenueAmt_b" localSheetId="9">#REF!</definedName>
    <definedName name="PL.OperatingRevenueAmt_b">#REF!</definedName>
    <definedName name="PL.OperatingRevenueAmt_c" localSheetId="1">#REF!</definedName>
    <definedName name="PL.OperatingRevenueAmt_c" localSheetId="19">#REF!</definedName>
    <definedName name="PL.OperatingRevenueAmt_c" localSheetId="4">#REF!</definedName>
    <definedName name="PL.OperatingRevenueAmt_c" localSheetId="0">#REF!</definedName>
    <definedName name="PL.OperatingRevenueAmt_c" localSheetId="9">#REF!</definedName>
    <definedName name="PL.OperatingRevenueAmt_c">#REF!</definedName>
    <definedName name="PL.OperatingRevenueAmt_d" localSheetId="1">#REF!</definedName>
    <definedName name="PL.OperatingRevenueAmt_d" localSheetId="19">#REF!</definedName>
    <definedName name="PL.OperatingRevenueAmt_d" localSheetId="4">#REF!</definedName>
    <definedName name="PL.OperatingRevenueAmt_d" localSheetId="0">#REF!</definedName>
    <definedName name="PL.OperatingRevenueAmt_d" localSheetId="9">#REF!</definedName>
    <definedName name="PL.OperatingRevenueAmt_d">#REF!</definedName>
    <definedName name="PL.OperatingRevenueName_a" localSheetId="1">#REF!</definedName>
    <definedName name="PL.OperatingRevenueName_a" localSheetId="19">#REF!</definedName>
    <definedName name="PL.OperatingRevenueName_a" localSheetId="4">#REF!</definedName>
    <definedName name="PL.OperatingRevenueName_a" localSheetId="0">#REF!</definedName>
    <definedName name="PL.OperatingRevenueName_a" localSheetId="9">#REF!</definedName>
    <definedName name="PL.OperatingRevenueName_a">#REF!</definedName>
    <definedName name="PL.OperatingRevenueName_b" localSheetId="1">#REF!</definedName>
    <definedName name="PL.OperatingRevenueName_b" localSheetId="19">#REF!</definedName>
    <definedName name="PL.OperatingRevenueName_b" localSheetId="4">#REF!</definedName>
    <definedName name="PL.OperatingRevenueName_b" localSheetId="0">#REF!</definedName>
    <definedName name="PL.OperatingRevenueName_b" localSheetId="9">#REF!</definedName>
    <definedName name="PL.OperatingRevenueName_b">#REF!</definedName>
    <definedName name="PL.OperatingRevenueName_c" localSheetId="1">#REF!</definedName>
    <definedName name="PL.OperatingRevenueName_c" localSheetId="19">#REF!</definedName>
    <definedName name="PL.OperatingRevenueName_c" localSheetId="4">#REF!</definedName>
    <definedName name="PL.OperatingRevenueName_c" localSheetId="0">#REF!</definedName>
    <definedName name="PL.OperatingRevenueName_c" localSheetId="9">#REF!</definedName>
    <definedName name="PL.OperatingRevenueName_c">#REF!</definedName>
    <definedName name="PL.OperatingRevenueName_d" localSheetId="1">#REF!</definedName>
    <definedName name="PL.OperatingRevenueName_d" localSheetId="19">#REF!</definedName>
    <definedName name="PL.OperatingRevenueName_d" localSheetId="4">#REF!</definedName>
    <definedName name="PL.OperatingRevenueName_d" localSheetId="0">#REF!</definedName>
    <definedName name="PL.OperatingRevenueName_d" localSheetId="9">#REF!</definedName>
    <definedName name="PL.OperatingRevenueName_d">#REF!</definedName>
    <definedName name="PL.OperatingRevenueTotAmt" localSheetId="1">#REF!</definedName>
    <definedName name="PL.OperatingRevenueTotAmt" localSheetId="19">#REF!</definedName>
    <definedName name="PL.OperatingRevenueTotAmt" localSheetId="4">#REF!</definedName>
    <definedName name="PL.OperatingRevenueTotAmt" localSheetId="0">#REF!</definedName>
    <definedName name="PL.OperatingRevenueTotAmt" localSheetId="9">#REF!</definedName>
    <definedName name="PL.OperatingRevenueTotAmt">#REF!</definedName>
    <definedName name="PL.OthEmpBenftExpdr" localSheetId="1">#REF!</definedName>
    <definedName name="PL.OthEmpBenftExpdr" localSheetId="19">#REF!</definedName>
    <definedName name="PL.OthEmpBenftExpdr" localSheetId="4">#REF!</definedName>
    <definedName name="PL.OthEmpBenftExpdr" localSheetId="0">#REF!</definedName>
    <definedName name="PL.OthEmpBenftExpdr" localSheetId="9">#REF!</definedName>
    <definedName name="PL.OthEmpBenftExpdr">#REF!</definedName>
    <definedName name="PL.OtherExpenses" localSheetId="1">#REF!</definedName>
    <definedName name="PL.OtherExpenses" localSheetId="19">#REF!</definedName>
    <definedName name="PL.OtherExpenses" localSheetId="4">#REF!</definedName>
    <definedName name="PL.OtherExpenses" localSheetId="0">#REF!</definedName>
    <definedName name="PL.OtherExpenses" localSheetId="9">#REF!</definedName>
    <definedName name="PL.OtherExpenses">#REF!</definedName>
    <definedName name="PL.OtherFinanceServices" localSheetId="1">#REF!</definedName>
    <definedName name="PL.OtherFinanceServices" localSheetId="19">#REF!</definedName>
    <definedName name="PL.OtherFinanceServices" localSheetId="4">#REF!</definedName>
    <definedName name="PL.OtherFinanceServices" localSheetId="0">#REF!</definedName>
    <definedName name="PL.OtherFinanceServices" localSheetId="9">#REF!</definedName>
    <definedName name="PL.OtherFinanceServices">#REF!</definedName>
    <definedName name="PL.OthersAmtLt1Lakh" localSheetId="1">#REF!</definedName>
    <definedName name="PL.OthersAmtLt1Lakh" localSheetId="19">#REF!</definedName>
    <definedName name="PL.OthersAmtLt1Lakh" localSheetId="4">#REF!</definedName>
    <definedName name="PL.OthersAmtLt1Lakh" localSheetId="0">#REF!</definedName>
    <definedName name="PL.OthersAmtLt1Lakh" localSheetId="9">#REF!</definedName>
    <definedName name="PL.OthersAmtLt1Lakh">#REF!</definedName>
    <definedName name="PL.OthersWherePANNotAvlble" localSheetId="1">#REF!</definedName>
    <definedName name="PL.OthersWherePANNotAvlble" localSheetId="19">#REF!</definedName>
    <definedName name="PL.OthersWherePANNotAvlble" localSheetId="4">#REF!</definedName>
    <definedName name="PL.OthersWherePANNotAvlble" localSheetId="0">#REF!</definedName>
    <definedName name="PL.OthersWherePANNotAvlble" localSheetId="9">#REF!</definedName>
    <definedName name="PL.OthersWherePANNotAvlble">#REF!</definedName>
    <definedName name="PL.OthInsur" localSheetId="1">#REF!</definedName>
    <definedName name="PL.OthInsur" localSheetId="19">#REF!</definedName>
    <definedName name="PL.OthInsur" localSheetId="4">#REF!</definedName>
    <definedName name="PL.OthInsur" localSheetId="0">#REF!</definedName>
    <definedName name="PL.OthInsur" localSheetId="9">#REF!</definedName>
    <definedName name="PL.OthInsur">#REF!</definedName>
    <definedName name="PL.OthProvisionsExpdr" localSheetId="1">#REF!</definedName>
    <definedName name="PL.OthProvisionsExpdr" localSheetId="19">#REF!</definedName>
    <definedName name="PL.OthProvisionsExpdr" localSheetId="4">#REF!</definedName>
    <definedName name="PL.OthProvisionsExpdr" localSheetId="0">#REF!</definedName>
    <definedName name="PL.OthProvisionsExpdr" localSheetId="9">#REF!</definedName>
    <definedName name="PL.OthProvisionsExpdr">#REF!</definedName>
    <definedName name="PL.PartnerAccBalTrf" localSheetId="1">#REF!</definedName>
    <definedName name="PL.PartnerAccBalTrf" localSheetId="19">#REF!</definedName>
    <definedName name="PL.PartnerAccBalTrf" localSheetId="4">#REF!</definedName>
    <definedName name="PL.PartnerAccBalTrf" localSheetId="0">#REF!</definedName>
    <definedName name="PL.PartnerAccBalTrf" localSheetId="9">#REF!</definedName>
    <definedName name="PL.PartnerAccBalTrf">#REF!</definedName>
    <definedName name="PL.PBIDTA" localSheetId="1">#REF!</definedName>
    <definedName name="PL.PBIDTA" localSheetId="19">#REF!</definedName>
    <definedName name="PL.PBIDTA" localSheetId="4">#REF!</definedName>
    <definedName name="PL.PBIDTA" localSheetId="0">#REF!</definedName>
    <definedName name="PL.PBIDTA" localSheetId="9">#REF!</definedName>
    <definedName name="PL.PBIDTA">#REF!</definedName>
    <definedName name="PL.PBT" localSheetId="1">#REF!</definedName>
    <definedName name="PL.PBT" localSheetId="19">#REF!</definedName>
    <definedName name="PL.PBT" localSheetId="4">#REF!</definedName>
    <definedName name="PL.PBT" localSheetId="0">#REF!</definedName>
    <definedName name="PL.PBT" localSheetId="9">#REF!</definedName>
    <definedName name="PL.PBT">#REF!</definedName>
    <definedName name="PL.PowerFuel" localSheetId="1">#REF!</definedName>
    <definedName name="PL.PowerFuel" localSheetId="19">#REF!</definedName>
    <definedName name="PL.PowerFuel" localSheetId="4">#REF!</definedName>
    <definedName name="PL.PowerFuel" localSheetId="0">#REF!</definedName>
    <definedName name="PL.PowerFuel" localSheetId="9">#REF!</definedName>
    <definedName name="PL.PowerFuel">#REF!</definedName>
    <definedName name="PL.ProfitAfterTax" localSheetId="1">#REF!</definedName>
    <definedName name="PL.ProfitAfterTax" localSheetId="19">#REF!</definedName>
    <definedName name="PL.ProfitAfterTax" localSheetId="4">#REF!</definedName>
    <definedName name="PL.ProfitAfterTax" localSheetId="0">#REF!</definedName>
    <definedName name="PL.ProfitAfterTax" localSheetId="9">#REF!</definedName>
    <definedName name="PL.ProfitAfterTax">#REF!</definedName>
    <definedName name="PL.ProfitOnAgriIncome" localSheetId="1">#REF!</definedName>
    <definedName name="PL.ProfitOnAgriIncome" localSheetId="19">#REF!</definedName>
    <definedName name="PL.ProfitOnAgriIncome" localSheetId="4">#REF!</definedName>
    <definedName name="PL.ProfitOnAgriIncome" localSheetId="0">#REF!</definedName>
    <definedName name="PL.ProfitOnAgriIncome" localSheetId="9">#REF!</definedName>
    <definedName name="PL.ProfitOnAgriIncome">#REF!</definedName>
    <definedName name="PL.ProfitOnCurrFluct" localSheetId="1">#REF!</definedName>
    <definedName name="PL.ProfitOnCurrFluct" localSheetId="19">#REF!</definedName>
    <definedName name="PL.ProfitOnCurrFluct" localSheetId="4">#REF!</definedName>
    <definedName name="PL.ProfitOnCurrFluct" localSheetId="0">#REF!</definedName>
    <definedName name="PL.ProfitOnCurrFluct" localSheetId="9">#REF!</definedName>
    <definedName name="PL.ProfitOnCurrFluct">#REF!</definedName>
    <definedName name="PL.ProfitOnInvChrSTT" localSheetId="1">#REF!</definedName>
    <definedName name="PL.ProfitOnInvChrSTT" localSheetId="19">#REF!</definedName>
    <definedName name="PL.ProfitOnInvChrSTT" localSheetId="4">#REF!</definedName>
    <definedName name="PL.ProfitOnInvChrSTT" localSheetId="0">#REF!</definedName>
    <definedName name="PL.ProfitOnInvChrSTT" localSheetId="9">#REF!</definedName>
    <definedName name="PL.ProfitOnInvChrSTT">#REF!</definedName>
    <definedName name="PL.ProfitOnOthInv" localSheetId="1">#REF!</definedName>
    <definedName name="PL.ProfitOnOthInv" localSheetId="19">#REF!</definedName>
    <definedName name="PL.ProfitOnOthInv" localSheetId="4">#REF!</definedName>
    <definedName name="PL.ProfitOnOthInv" localSheetId="0">#REF!</definedName>
    <definedName name="PL.ProfitOnOthInv" localSheetId="9">#REF!</definedName>
    <definedName name="PL.ProfitOnOthInv">#REF!</definedName>
    <definedName name="PL.ProfitOnSaleFixedAsset" localSheetId="1">#REF!</definedName>
    <definedName name="PL.ProfitOnSaleFixedAsset" localSheetId="19">#REF!</definedName>
    <definedName name="PL.ProfitOnSaleFixedAsset" localSheetId="4">#REF!</definedName>
    <definedName name="PL.ProfitOnSaleFixedAsset" localSheetId="0">#REF!</definedName>
    <definedName name="PL.ProfitOnSaleFixedAsset" localSheetId="9">#REF!</definedName>
    <definedName name="PL.ProfitOnSaleFixedAsset">#REF!</definedName>
    <definedName name="PL.ProposedDividend" localSheetId="1">#REF!</definedName>
    <definedName name="PL.ProposedDividend" localSheetId="19">#REF!</definedName>
    <definedName name="PL.ProposedDividend" localSheetId="4">#REF!</definedName>
    <definedName name="PL.ProposedDividend" localSheetId="0">#REF!</definedName>
    <definedName name="PL.ProposedDividend" localSheetId="9">#REF!</definedName>
    <definedName name="PL.ProposedDividend">#REF!</definedName>
    <definedName name="PL.ProvDefTax" localSheetId="1">#REF!</definedName>
    <definedName name="PL.ProvDefTax" localSheetId="19">#REF!</definedName>
    <definedName name="PL.ProvDefTax" localSheetId="4">#REF!</definedName>
    <definedName name="PL.ProvDefTax" localSheetId="0">#REF!</definedName>
    <definedName name="PL.ProvDefTax" localSheetId="9">#REF!</definedName>
    <definedName name="PL.ProvDefTax">#REF!</definedName>
    <definedName name="PL.ProvFBT" localSheetId="1">#REF!</definedName>
    <definedName name="PL.ProvFBT" localSheetId="19">#REF!</definedName>
    <definedName name="PL.ProvFBT" localSheetId="4">#REF!</definedName>
    <definedName name="PL.ProvFBT" localSheetId="0">#REF!</definedName>
    <definedName name="PL.ProvFBT" localSheetId="9">#REF!</definedName>
    <definedName name="PL.ProvFBT">#REF!</definedName>
    <definedName name="PL.ProvForBadDoubtDebt" localSheetId="1">#REF!</definedName>
    <definedName name="PL.ProvForBadDoubtDebt" localSheetId="19">#REF!</definedName>
    <definedName name="PL.ProvForBadDoubtDebt" localSheetId="4">#REF!</definedName>
    <definedName name="PL.ProvForBadDoubtDebt" localSheetId="0">#REF!</definedName>
    <definedName name="PL.ProvForBadDoubtDebt" localSheetId="9">#REF!</definedName>
    <definedName name="PL.ProvForBadDoubtDebt">#REF!</definedName>
    <definedName name="PL.ProvForCurrTax" localSheetId="1">#REF!</definedName>
    <definedName name="PL.ProvForCurrTax" localSheetId="19">#REF!</definedName>
    <definedName name="PL.ProvForCurrTax" localSheetId="4">#REF!</definedName>
    <definedName name="PL.ProvForCurrTax" localSheetId="0">#REF!</definedName>
    <definedName name="PL.ProvForCurrTax" localSheetId="9">#REF!</definedName>
    <definedName name="PL.ProvForCurrTax">#REF!</definedName>
    <definedName name="PL.Purchases" localSheetId="1">#REF!</definedName>
    <definedName name="PL.Purchases" localSheetId="19">#REF!</definedName>
    <definedName name="PL.Purchases" localSheetId="4">#REF!</definedName>
    <definedName name="PL.Purchases" localSheetId="0">#REF!</definedName>
    <definedName name="PL.Purchases" localSheetId="9">#REF!</definedName>
    <definedName name="PL.Purchases">#REF!</definedName>
    <definedName name="PL.RentExpdr" localSheetId="1">#REF!</definedName>
    <definedName name="PL.RentExpdr" localSheetId="19">#REF!</definedName>
    <definedName name="PL.RentExpdr" localSheetId="4">#REF!</definedName>
    <definedName name="PL.RentExpdr" localSheetId="0">#REF!</definedName>
    <definedName name="PL.RentExpdr" localSheetId="9">#REF!</definedName>
    <definedName name="PL.RentExpdr">#REF!</definedName>
    <definedName name="PL.RentInc" localSheetId="1">#REF!</definedName>
    <definedName name="PL.RentInc" localSheetId="19">#REF!</definedName>
    <definedName name="PL.RentInc" localSheetId="4">#REF!</definedName>
    <definedName name="PL.RentInc" localSheetId="0">#REF!</definedName>
    <definedName name="PL.RentInc" localSheetId="9">#REF!</definedName>
    <definedName name="PL.RentInc">#REF!</definedName>
    <definedName name="PL.RepairMach" localSheetId="1">#REF!</definedName>
    <definedName name="PL.RepairMach" localSheetId="19">#REF!</definedName>
    <definedName name="PL.RepairMach" localSheetId="4">#REF!</definedName>
    <definedName name="PL.RepairMach" localSheetId="0">#REF!</definedName>
    <definedName name="PL.RepairMach" localSheetId="9">#REF!</definedName>
    <definedName name="PL.RepairMach">#REF!</definedName>
    <definedName name="PL.RepairsBldg" localSheetId="1">#REF!</definedName>
    <definedName name="PL.RepairsBldg" localSheetId="19">#REF!</definedName>
    <definedName name="PL.RepairsBldg" localSheetId="4">#REF!</definedName>
    <definedName name="PL.RepairsBldg" localSheetId="0">#REF!</definedName>
    <definedName name="PL.RepairsBldg" localSheetId="9">#REF!</definedName>
    <definedName name="PL.RepairsBldg">#REF!</definedName>
    <definedName name="PL.SaleOfGoods" localSheetId="1">#REF!</definedName>
    <definedName name="PL.SaleOfGoods" localSheetId="19">#REF!</definedName>
    <definedName name="PL.SaleOfGoods" localSheetId="4">#REF!</definedName>
    <definedName name="PL.SaleOfGoods" localSheetId="0">#REF!</definedName>
    <definedName name="PL.SaleOfGoods" localSheetId="9">#REF!</definedName>
    <definedName name="PL.SaleOfGoods">#REF!</definedName>
    <definedName name="PL.SaleOfServices" localSheetId="1">#REF!</definedName>
    <definedName name="PL.SaleOfServices" localSheetId="19">#REF!</definedName>
    <definedName name="PL.SaleOfServices" localSheetId="4">#REF!</definedName>
    <definedName name="PL.SaleOfServices" localSheetId="0">#REF!</definedName>
    <definedName name="PL.SaleOfServices" localSheetId="9">#REF!</definedName>
    <definedName name="PL.SaleOfServices">#REF!</definedName>
    <definedName name="PL.SalePromoExp" localSheetId="1">#REF!</definedName>
    <definedName name="PL.SalePromoExp" localSheetId="19">#REF!</definedName>
    <definedName name="PL.SalePromoExp" localSheetId="4">#REF!</definedName>
    <definedName name="PL.SalePromoExp" localSheetId="0">#REF!</definedName>
    <definedName name="PL.SalePromoExp" localSheetId="9">#REF!</definedName>
    <definedName name="PL.SalePromoExp">#REF!</definedName>
    <definedName name="PL.SalsWages" localSheetId="1">#REF!</definedName>
    <definedName name="PL.SalsWages" localSheetId="19">#REF!</definedName>
    <definedName name="PL.SalsWages" localSheetId="4">#REF!</definedName>
    <definedName name="PL.SalsWages" localSheetId="0">#REF!</definedName>
    <definedName name="PL.SalsWages" localSheetId="9">#REF!</definedName>
    <definedName name="PL.SalsWages">#REF!</definedName>
    <definedName name="PL.Scholarship" localSheetId="1">#REF!</definedName>
    <definedName name="PL.Scholarship" localSheetId="19">#REF!</definedName>
    <definedName name="PL.Scholarship" localSheetId="4">#REF!</definedName>
    <definedName name="PL.Scholarship" localSheetId="0">#REF!</definedName>
    <definedName name="PL.Scholarship" localSheetId="9">#REF!</definedName>
    <definedName name="PL.Scholarship">#REF!</definedName>
    <definedName name="PL.StaffWelfareExp" localSheetId="1">#REF!</definedName>
    <definedName name="PL.StaffWelfareExp" localSheetId="19">#REF!</definedName>
    <definedName name="PL.StaffWelfareExp" localSheetId="4">#REF!</definedName>
    <definedName name="PL.StaffWelfareExp" localSheetId="0">#REF!</definedName>
    <definedName name="PL.StaffWelfareExp" localSheetId="9">#REF!</definedName>
    <definedName name="PL.StaffWelfareExp">#REF!</definedName>
    <definedName name="PL.TaxOnDividend" localSheetId="1">#REF!</definedName>
    <definedName name="PL.TaxOnDividend" localSheetId="19">#REF!</definedName>
    <definedName name="PL.TaxOnDividend" localSheetId="4">#REF!</definedName>
    <definedName name="PL.TaxOnDividend" localSheetId="0">#REF!</definedName>
    <definedName name="PL.TaxOnDividend" localSheetId="9">#REF!</definedName>
    <definedName name="PL.TaxOnDividend">#REF!</definedName>
    <definedName name="PL.TelephoneExp" localSheetId="1">#REF!</definedName>
    <definedName name="PL.TelephoneExp" localSheetId="19">#REF!</definedName>
    <definedName name="PL.TelephoneExp" localSheetId="4">#REF!</definedName>
    <definedName name="PL.TelephoneExp" localSheetId="0">#REF!</definedName>
    <definedName name="PL.TelephoneExp" localSheetId="9">#REF!</definedName>
    <definedName name="PL.TelephoneExp">#REF!</definedName>
    <definedName name="PL.TotAppropriations" localSheetId="1">#REF!</definedName>
    <definedName name="PL.TotAppropriations" localSheetId="19">#REF!</definedName>
    <definedName name="PL.TotAppropriations" localSheetId="4">#REF!</definedName>
    <definedName name="PL.TotAppropriations" localSheetId="0">#REF!</definedName>
    <definedName name="PL.TotAppropriations" localSheetId="9">#REF!</definedName>
    <definedName name="PL.TotAppropriations">#REF!</definedName>
    <definedName name="PL.TotCreditsToPL" localSheetId="1">#REF!</definedName>
    <definedName name="PL.TotCreditsToPL" localSheetId="19">#REF!</definedName>
    <definedName name="PL.TotCreditsToPL" localSheetId="4">#REF!</definedName>
    <definedName name="PL.TotCreditsToPL" localSheetId="0">#REF!</definedName>
    <definedName name="PL.TotCreditsToPL" localSheetId="9">#REF!</definedName>
    <definedName name="PL.TotCreditsToPL">#REF!</definedName>
    <definedName name="PL.TotEmployeeComp" localSheetId="1">#REF!</definedName>
    <definedName name="PL.TotEmployeeComp" localSheetId="19">#REF!</definedName>
    <definedName name="PL.TotEmployeeComp" localSheetId="4">#REF!</definedName>
    <definedName name="PL.TotEmployeeComp" localSheetId="0">#REF!</definedName>
    <definedName name="PL.TotEmployeeComp" localSheetId="9">#REF!</definedName>
    <definedName name="PL.TotEmployeeComp">#REF!</definedName>
    <definedName name="PL.TotInsurances" localSheetId="1">#REF!</definedName>
    <definedName name="PL.TotInsurances" localSheetId="19">#REF!</definedName>
    <definedName name="PL.TotInsurances" localSheetId="4">#REF!</definedName>
    <definedName name="PL.TotInsurances" localSheetId="0">#REF!</definedName>
    <definedName name="PL.TotInsurances" localSheetId="9">#REF!</definedName>
    <definedName name="PL.TotInsurances">#REF!</definedName>
    <definedName name="PL.TotOthIncome" localSheetId="1">#REF!</definedName>
    <definedName name="PL.TotOthIncome" localSheetId="19">#REF!</definedName>
    <definedName name="PL.TotOthIncome" localSheetId="4">#REF!</definedName>
    <definedName name="PL.TotOthIncome" localSheetId="0">#REF!</definedName>
    <definedName name="PL.TotOthIncome" localSheetId="9">#REF!</definedName>
    <definedName name="PL.TotOthIncome">#REF!</definedName>
    <definedName name="PL.TotRevenueFrmOperations" localSheetId="1">#REF!</definedName>
    <definedName name="PL.TotRevenueFrmOperations" localSheetId="19">#REF!</definedName>
    <definedName name="PL.TotRevenueFrmOperations" localSheetId="4">#REF!</definedName>
    <definedName name="PL.TotRevenueFrmOperations" localSheetId="0">#REF!</definedName>
    <definedName name="PL.TotRevenueFrmOperations" localSheetId="9">#REF!</definedName>
    <definedName name="PL.TotRevenueFrmOperations">#REF!</definedName>
    <definedName name="PL.TravelExp" localSheetId="1">#REF!</definedName>
    <definedName name="PL.TravelExp" localSheetId="19">#REF!</definedName>
    <definedName name="PL.TravelExp" localSheetId="4">#REF!</definedName>
    <definedName name="PL.TravelExp" localSheetId="0">#REF!</definedName>
    <definedName name="PL.TravelExp" localSheetId="9">#REF!</definedName>
    <definedName name="PL.TravelExp">#REF!</definedName>
    <definedName name="PL.TrfToReserves" localSheetId="1">#REF!</definedName>
    <definedName name="PL.TrfToReserves" localSheetId="19">#REF!</definedName>
    <definedName name="PL.TrfToReserves" localSheetId="4">#REF!</definedName>
    <definedName name="PL.TrfToReserves" localSheetId="0">#REF!</definedName>
    <definedName name="PL.TrfToReserves" localSheetId="9">#REF!</definedName>
    <definedName name="PL.TrfToReserves">#REF!</definedName>
    <definedName name="PLBD.Amount" localSheetId="1">#REF!</definedName>
    <definedName name="PLBD.Amount" localSheetId="19">#REF!</definedName>
    <definedName name="PLBD.Amount" localSheetId="4">#REF!</definedName>
    <definedName name="PLBD.Amount" localSheetId="0">#REF!</definedName>
    <definedName name="PLBD.Amount" localSheetId="9">#REF!</definedName>
    <definedName name="PLBD.Amount">#REF!</definedName>
    <definedName name="PLBD.Amount_a" localSheetId="1">#REF!</definedName>
    <definedName name="PLBD.Amount_a" localSheetId="19">#REF!</definedName>
    <definedName name="PLBD.Amount_a" localSheetId="4">#REF!</definedName>
    <definedName name="PLBD.Amount_a" localSheetId="0">#REF!</definedName>
    <definedName name="PLBD.Amount_a" localSheetId="9">#REF!</definedName>
    <definedName name="PLBD.Amount_a">#REF!</definedName>
    <definedName name="PLBD.Amount_b" localSheetId="1">#REF!</definedName>
    <definedName name="PLBD.Amount_b" localSheetId="19">#REF!</definedName>
    <definedName name="PLBD.Amount_b" localSheetId="4">#REF!</definedName>
    <definedName name="PLBD.Amount_b" localSheetId="0">#REF!</definedName>
    <definedName name="PLBD.Amount_b" localSheetId="9">#REF!</definedName>
    <definedName name="PLBD.Amount_b">#REF!</definedName>
    <definedName name="PLBD.Amount_c" localSheetId="1">#REF!</definedName>
    <definedName name="PLBD.Amount_c" localSheetId="19">#REF!</definedName>
    <definedName name="PLBD.Amount_c" localSheetId="4">#REF!</definedName>
    <definedName name="PLBD.Amount_c" localSheetId="0">#REF!</definedName>
    <definedName name="PLBD.Amount_c" localSheetId="9">#REF!</definedName>
    <definedName name="PLBD.Amount_c">#REF!</definedName>
    <definedName name="PLBD.PAN" localSheetId="1">#REF!</definedName>
    <definedName name="PLBD.PAN" localSheetId="19">#REF!</definedName>
    <definedName name="PLBD.PAN" localSheetId="4">#REF!</definedName>
    <definedName name="PLBD.PAN" localSheetId="0">#REF!</definedName>
    <definedName name="PLBD.PAN" localSheetId="9">#REF!</definedName>
    <definedName name="PLBD.PAN">#REF!</definedName>
    <definedName name="PLBD.PAN_a" localSheetId="1">#REF!</definedName>
    <definedName name="PLBD.PAN_a" localSheetId="19">#REF!</definedName>
    <definedName name="PLBD.PAN_a" localSheetId="4">#REF!</definedName>
    <definedName name="PLBD.PAN_a" localSheetId="0">#REF!</definedName>
    <definedName name="PLBD.PAN_a" localSheetId="9">#REF!</definedName>
    <definedName name="PLBD.PAN_a">#REF!</definedName>
    <definedName name="PLBD.PAN_b" localSheetId="1">#REF!</definedName>
    <definedName name="PLBD.PAN_b" localSheetId="19">#REF!</definedName>
    <definedName name="PLBD.PAN_b" localSheetId="4">#REF!</definedName>
    <definedName name="PLBD.PAN_b" localSheetId="0">#REF!</definedName>
    <definedName name="PLBD.PAN_b" localSheetId="9">#REF!</definedName>
    <definedName name="PLBD.PAN_b">#REF!</definedName>
    <definedName name="PLBD.PAN_c" localSheetId="1">#REF!</definedName>
    <definedName name="PLBD.PAN_c" localSheetId="19">#REF!</definedName>
    <definedName name="PLBD.PAN_c" localSheetId="4">#REF!</definedName>
    <definedName name="PLBD.PAN_c" localSheetId="0">#REF!</definedName>
    <definedName name="PLBD.PAN_c" localSheetId="9">#REF!</definedName>
    <definedName name="PLBD.PAN_c">#REF!</definedName>
    <definedName name="PLCE.NonResOtherCompany" localSheetId="1">#REF!</definedName>
    <definedName name="PLCE.NonResOtherCompany" localSheetId="19">#REF!</definedName>
    <definedName name="PLCE.NonResOtherCompany" localSheetId="4">#REF!</definedName>
    <definedName name="PLCE.NonResOtherCompany" localSheetId="0">#REF!</definedName>
    <definedName name="PLCE.NonResOtherCompany" localSheetId="9">#REF!</definedName>
    <definedName name="PLCE.NonResOtherCompany">#REF!</definedName>
    <definedName name="PLCE.Others" localSheetId="1">#REF!</definedName>
    <definedName name="PLCE.Others" localSheetId="19">#REF!</definedName>
    <definedName name="PLCE.Others" localSheetId="4">#REF!</definedName>
    <definedName name="PLCE.Others" localSheetId="0">#REF!</definedName>
    <definedName name="PLCE.Others" localSheetId="9">#REF!</definedName>
    <definedName name="PLCE.Others">#REF!</definedName>
    <definedName name="PLCrEx.OthDutyTaxCess" localSheetId="1">#REF!</definedName>
    <definedName name="PLCrEx.OthDutyTaxCess" localSheetId="19">#REF!</definedName>
    <definedName name="PLCrEx.OthDutyTaxCess" localSheetId="4">#REF!</definedName>
    <definedName name="PLCrEx.OthDutyTaxCess" localSheetId="0">#REF!</definedName>
    <definedName name="PLCrEx.OthDutyTaxCess" localSheetId="9">#REF!</definedName>
    <definedName name="PLCrEx.OthDutyTaxCess">#REF!</definedName>
    <definedName name="PLCrEx.ServiceTax" localSheetId="1">#REF!</definedName>
    <definedName name="PLCrEx.ServiceTax" localSheetId="19">#REF!</definedName>
    <definedName name="PLCrEx.ServiceTax" localSheetId="4">#REF!</definedName>
    <definedName name="PLCrEx.ServiceTax" localSheetId="0">#REF!</definedName>
    <definedName name="PLCrEx.ServiceTax" localSheetId="9">#REF!</definedName>
    <definedName name="PLCrEx.ServiceTax">#REF!</definedName>
    <definedName name="PLCrEx.TotExciseCustomsVAT" localSheetId="1">#REF!</definedName>
    <definedName name="PLCrEx.TotExciseCustomsVAT" localSheetId="19">#REF!</definedName>
    <definedName name="PLCrEx.TotExciseCustomsVAT" localSheetId="4">#REF!</definedName>
    <definedName name="PLCrEx.TotExciseCustomsVAT" localSheetId="0">#REF!</definedName>
    <definedName name="PLCrEx.TotExciseCustomsVAT" localSheetId="9">#REF!</definedName>
    <definedName name="PLCrEx.TotExciseCustomsVAT">#REF!</definedName>
    <definedName name="PLCrEx.UnionExciseDuty" localSheetId="1">#REF!</definedName>
    <definedName name="PLCrEx.UnionExciseDuty" localSheetId="19">#REF!</definedName>
    <definedName name="PLCrEx.UnionExciseDuty" localSheetId="4">#REF!</definedName>
    <definedName name="PLCrEx.UnionExciseDuty" localSheetId="0">#REF!</definedName>
    <definedName name="PLCrEx.UnionExciseDuty" localSheetId="9">#REF!</definedName>
    <definedName name="PLCrEx.UnionExciseDuty">#REF!</definedName>
    <definedName name="PLCrEx.VATorSaleTax" localSheetId="1">#REF!</definedName>
    <definedName name="PLCrEx.VATorSaleTax" localSheetId="19">#REF!</definedName>
    <definedName name="PLCrEx.VATorSaleTax" localSheetId="4">#REF!</definedName>
    <definedName name="PLCrEx.VATorSaleTax" localSheetId="0">#REF!</definedName>
    <definedName name="PLCrEx.VATorSaleTax" localSheetId="9">#REF!</definedName>
    <definedName name="PLCrEx.VATorSaleTax">#REF!</definedName>
    <definedName name="PLCS.FinishedGoods" localSheetId="1">#REF!</definedName>
    <definedName name="PLCS.FinishedGoods" localSheetId="19">#REF!</definedName>
    <definedName name="PLCS.FinishedGoods" localSheetId="4">#REF!</definedName>
    <definedName name="PLCS.FinishedGoods" localSheetId="0">#REF!</definedName>
    <definedName name="PLCS.FinishedGoods" localSheetId="9">#REF!</definedName>
    <definedName name="PLCS.FinishedGoods">#REF!</definedName>
    <definedName name="PLCS.RawMaterial" localSheetId="1">#REF!</definedName>
    <definedName name="PLCS.RawMaterial" localSheetId="19">#REF!</definedName>
    <definedName name="PLCS.RawMaterial" localSheetId="4">#REF!</definedName>
    <definedName name="PLCS.RawMaterial" localSheetId="0">#REF!</definedName>
    <definedName name="PLCS.RawMaterial" localSheetId="9">#REF!</definedName>
    <definedName name="PLCS.RawMaterial">#REF!</definedName>
    <definedName name="PLCS.WorkInProgress" localSheetId="1">#REF!</definedName>
    <definedName name="PLCS.WorkInProgress" localSheetId="19">#REF!</definedName>
    <definedName name="PLCS.WorkInProgress" localSheetId="4">#REF!</definedName>
    <definedName name="PLCS.WorkInProgress" localSheetId="0">#REF!</definedName>
    <definedName name="PLCS.WorkInProgress" localSheetId="9">#REF!</definedName>
    <definedName name="PLCS.WorkInProgress">#REF!</definedName>
    <definedName name="PLDutiEx.CounterVailDuty" localSheetId="1">#REF!</definedName>
    <definedName name="PLDutiEx.CounterVailDuty" localSheetId="19">#REF!</definedName>
    <definedName name="PLDutiEx.CounterVailDuty" localSheetId="4">#REF!</definedName>
    <definedName name="PLDutiEx.CounterVailDuty" localSheetId="0">#REF!</definedName>
    <definedName name="PLDutiEx.CounterVailDuty" localSheetId="9">#REF!</definedName>
    <definedName name="PLDutiEx.CounterVailDuty">#REF!</definedName>
    <definedName name="PLDutiEx.CustomDuty" localSheetId="1">#REF!</definedName>
    <definedName name="PLDutiEx.CustomDuty" localSheetId="19">#REF!</definedName>
    <definedName name="PLDutiEx.CustomDuty" localSheetId="4">#REF!</definedName>
    <definedName name="PLDutiEx.CustomDuty" localSheetId="0">#REF!</definedName>
    <definedName name="PLDutiEx.CustomDuty" localSheetId="9">#REF!</definedName>
    <definedName name="PLDutiEx.CustomDuty">#REF!</definedName>
    <definedName name="PLDutiEx.OthDutyTaxCess" localSheetId="1">#REF!</definedName>
    <definedName name="PLDutiEx.OthDutyTaxCess" localSheetId="19">#REF!</definedName>
    <definedName name="PLDutiEx.OthDutyTaxCess" localSheetId="4">#REF!</definedName>
    <definedName name="PLDutiEx.OthDutyTaxCess" localSheetId="0">#REF!</definedName>
    <definedName name="PLDutiEx.OthDutyTaxCess" localSheetId="9">#REF!</definedName>
    <definedName name="PLDutiEx.OthDutyTaxCess">#REF!</definedName>
    <definedName name="PLDutiEx.ServiceTax" localSheetId="1">#REF!</definedName>
    <definedName name="PLDutiEx.ServiceTax" localSheetId="19">#REF!</definedName>
    <definedName name="PLDutiEx.ServiceTax" localSheetId="4">#REF!</definedName>
    <definedName name="PLDutiEx.ServiceTax" localSheetId="0">#REF!</definedName>
    <definedName name="PLDutiEx.ServiceTax" localSheetId="9">#REF!</definedName>
    <definedName name="PLDutiEx.ServiceTax">#REF!</definedName>
    <definedName name="PLDutiEx.SplAddDuty" localSheetId="1">#REF!</definedName>
    <definedName name="PLDutiEx.SplAddDuty" localSheetId="19">#REF!</definedName>
    <definedName name="PLDutiEx.SplAddDuty" localSheetId="4">#REF!</definedName>
    <definedName name="PLDutiEx.SplAddDuty" localSheetId="0">#REF!</definedName>
    <definedName name="PLDutiEx.SplAddDuty" localSheetId="9">#REF!</definedName>
    <definedName name="PLDutiEx.SplAddDuty">#REF!</definedName>
    <definedName name="PLDutiEx.TotExciseCustomsVAT" localSheetId="1">#REF!</definedName>
    <definedName name="PLDutiEx.TotExciseCustomsVAT" localSheetId="19">#REF!</definedName>
    <definedName name="PLDutiEx.TotExciseCustomsVAT" localSheetId="4">#REF!</definedName>
    <definedName name="PLDutiEx.TotExciseCustomsVAT" localSheetId="0">#REF!</definedName>
    <definedName name="PLDutiEx.TotExciseCustomsVAT" localSheetId="9">#REF!</definedName>
    <definedName name="PLDutiEx.TotExciseCustomsVAT">#REF!</definedName>
    <definedName name="PLDutiEx.UnionExciseDuty" localSheetId="1">#REF!</definedName>
    <definedName name="PLDutiEx.UnionExciseDuty" localSheetId="19">#REF!</definedName>
    <definedName name="PLDutiEx.UnionExciseDuty" localSheetId="4">#REF!</definedName>
    <definedName name="PLDutiEx.UnionExciseDuty" localSheetId="0">#REF!</definedName>
    <definedName name="PLDutiEx.UnionExciseDuty" localSheetId="9">#REF!</definedName>
    <definedName name="PLDutiEx.UnionExciseDuty">#REF!</definedName>
    <definedName name="PLDutiEx.VATorSaleTax" localSheetId="1">#REF!</definedName>
    <definedName name="PLDutiEx.VATorSaleTax" localSheetId="19">#REF!</definedName>
    <definedName name="PLDutiEx.VATorSaleTax" localSheetId="4">#REF!</definedName>
    <definedName name="PLDutiEx.VATorSaleTax" localSheetId="0">#REF!</definedName>
    <definedName name="PLDutiEx.VATorSaleTax" localSheetId="9">#REF!</definedName>
    <definedName name="PLDutiEx.VATorSaleTax">#REF!</definedName>
    <definedName name="PLI.NonResOtherCompany" localSheetId="1">#REF!</definedName>
    <definedName name="PLI.NonResOtherCompany" localSheetId="19">#REF!</definedName>
    <definedName name="PLI.NonResOtherCompany" localSheetId="4">#REF!</definedName>
    <definedName name="PLI.NonResOtherCompany" localSheetId="0">#REF!</definedName>
    <definedName name="PLI.NonResOtherCompany" localSheetId="9">#REF!</definedName>
    <definedName name="PLI.NonResOtherCompany">#REF!</definedName>
    <definedName name="PLI.Others" localSheetId="1">#REF!</definedName>
    <definedName name="PLI.Others" localSheetId="19">#REF!</definedName>
    <definedName name="PLI.Others" localSheetId="4">#REF!</definedName>
    <definedName name="PLI.Others" localSheetId="0">#REF!</definedName>
    <definedName name="PLI.Others" localSheetId="9">#REF!</definedName>
    <definedName name="PLI.Others">#REF!</definedName>
    <definedName name="PLOE.ExpenseAmt_a" localSheetId="1">#REF!</definedName>
    <definedName name="PLOE.ExpenseAmt_a" localSheetId="19">#REF!</definedName>
    <definedName name="PLOE.ExpenseAmt_a" localSheetId="4">#REF!</definedName>
    <definedName name="PLOE.ExpenseAmt_a" localSheetId="0">#REF!</definedName>
    <definedName name="PLOE.ExpenseAmt_a" localSheetId="9">#REF!</definedName>
    <definedName name="PLOE.ExpenseAmt_a">#REF!</definedName>
    <definedName name="PLOE.ExpenseAmt_b" localSheetId="1">#REF!</definedName>
    <definedName name="PLOE.ExpenseAmt_b" localSheetId="19">#REF!</definedName>
    <definedName name="PLOE.ExpenseAmt_b" localSheetId="4">#REF!</definedName>
    <definedName name="PLOE.ExpenseAmt_b" localSheetId="0">#REF!</definedName>
    <definedName name="PLOE.ExpenseAmt_b" localSheetId="9">#REF!</definedName>
    <definedName name="PLOE.ExpenseAmt_b">#REF!</definedName>
    <definedName name="PLOE.ExpenseAmt_c" localSheetId="1">#REF!</definedName>
    <definedName name="PLOE.ExpenseAmt_c" localSheetId="19">#REF!</definedName>
    <definedName name="PLOE.ExpenseAmt_c" localSheetId="4">#REF!</definedName>
    <definedName name="PLOE.ExpenseAmt_c" localSheetId="0">#REF!</definedName>
    <definedName name="PLOE.ExpenseAmt_c" localSheetId="9">#REF!</definedName>
    <definedName name="PLOE.ExpenseAmt_c">#REF!</definedName>
    <definedName name="PLOE.ExpenseAmt_d" localSheetId="1">#REF!</definedName>
    <definedName name="PLOE.ExpenseAmt_d" localSheetId="19">#REF!</definedName>
    <definedName name="PLOE.ExpenseAmt_d" localSheetId="4">#REF!</definedName>
    <definedName name="PLOE.ExpenseAmt_d" localSheetId="0">#REF!</definedName>
    <definedName name="PLOE.ExpenseAmt_d" localSheetId="9">#REF!</definedName>
    <definedName name="PLOE.ExpenseAmt_d">#REF!</definedName>
    <definedName name="PLOE.ExpenseNature_a" localSheetId="1">#REF!</definedName>
    <definedName name="PLOE.ExpenseNature_a" localSheetId="19">#REF!</definedName>
    <definedName name="PLOE.ExpenseNature_a" localSheetId="4">#REF!</definedName>
    <definedName name="PLOE.ExpenseNature_a" localSheetId="0">#REF!</definedName>
    <definedName name="PLOE.ExpenseNature_a" localSheetId="9">#REF!</definedName>
    <definedName name="PLOE.ExpenseNature_a">#REF!</definedName>
    <definedName name="PLOE.ExpenseNature_b" localSheetId="1">#REF!</definedName>
    <definedName name="PLOE.ExpenseNature_b" localSheetId="19">#REF!</definedName>
    <definedName name="PLOE.ExpenseNature_b" localSheetId="4">#REF!</definedName>
    <definedName name="PLOE.ExpenseNature_b" localSheetId="0">#REF!</definedName>
    <definedName name="PLOE.ExpenseNature_b" localSheetId="9">#REF!</definedName>
    <definedName name="PLOE.ExpenseNature_b">#REF!</definedName>
    <definedName name="PLOE.ExpenseNature_c" localSheetId="1">#REF!</definedName>
    <definedName name="PLOE.ExpenseNature_c" localSheetId="19">#REF!</definedName>
    <definedName name="PLOE.ExpenseNature_c" localSheetId="4">#REF!</definedName>
    <definedName name="PLOE.ExpenseNature_c" localSheetId="0">#REF!</definedName>
    <definedName name="PLOE.ExpenseNature_c" localSheetId="9">#REF!</definedName>
    <definedName name="PLOE.ExpenseNature_c">#REF!</definedName>
    <definedName name="PLOE.ExpenseNature_d" localSheetId="1">#REF!</definedName>
    <definedName name="PLOE.ExpenseNature_d" localSheetId="19">#REF!</definedName>
    <definedName name="PLOE.ExpenseNature_d" localSheetId="4">#REF!</definedName>
    <definedName name="PLOE.ExpenseNature_d" localSheetId="0">#REF!</definedName>
    <definedName name="PLOE.ExpenseNature_d" localSheetId="9">#REF!</definedName>
    <definedName name="PLOE.ExpenseNature_d">#REF!</definedName>
    <definedName name="PLOS.FinishedGoods" localSheetId="1">#REF!</definedName>
    <definedName name="PLOS.FinishedGoods" localSheetId="19">#REF!</definedName>
    <definedName name="PLOS.FinishedGoods" localSheetId="4">#REF!</definedName>
    <definedName name="PLOS.FinishedGoods" localSheetId="0">#REF!</definedName>
    <definedName name="PLOS.FinishedGoods" localSheetId="9">#REF!</definedName>
    <definedName name="PLOS.FinishedGoods">#REF!</definedName>
    <definedName name="PLOS.RawMaterial" localSheetId="1">#REF!</definedName>
    <definedName name="PLOS.RawMaterial" localSheetId="19">#REF!</definedName>
    <definedName name="PLOS.RawMaterial" localSheetId="4">#REF!</definedName>
    <definedName name="PLOS.RawMaterial" localSheetId="0">#REF!</definedName>
    <definedName name="PLOS.RawMaterial" localSheetId="9">#REF!</definedName>
    <definedName name="PLOS.RawMaterial">#REF!</definedName>
    <definedName name="PLOS.WorkInProgress" localSheetId="1">#REF!</definedName>
    <definedName name="PLOS.WorkInProgress" localSheetId="19">#REF!</definedName>
    <definedName name="PLOS.WorkInProgress" localSheetId="4">#REF!</definedName>
    <definedName name="PLOS.WorkInProgress" localSheetId="0">#REF!</definedName>
    <definedName name="PLOS.WorkInProgress" localSheetId="9">#REF!</definedName>
    <definedName name="PLOS.WorkInProgress">#REF!</definedName>
    <definedName name="PLPC.NonResOtherCompany" localSheetId="1">#REF!</definedName>
    <definedName name="PLPC.NonResOtherCompany" localSheetId="19">#REF!</definedName>
    <definedName name="PLPC.NonResOtherCompany" localSheetId="4">#REF!</definedName>
    <definedName name="PLPC.NonResOtherCompany" localSheetId="0">#REF!</definedName>
    <definedName name="PLPC.NonResOtherCompany" localSheetId="9">#REF!</definedName>
    <definedName name="PLPC.NonResOtherCompany">#REF!</definedName>
    <definedName name="PLPC.Others" localSheetId="1">#REF!</definedName>
    <definedName name="PLPC.Others" localSheetId="19">#REF!</definedName>
    <definedName name="PLPC.Others" localSheetId="4">#REF!</definedName>
    <definedName name="PLPC.Others" localSheetId="0">#REF!</definedName>
    <definedName name="PLPC.Others" localSheetId="9">#REF!</definedName>
    <definedName name="PLPC.Others">#REF!</definedName>
    <definedName name="PLPC.Total" localSheetId="1">#REF!</definedName>
    <definedName name="PLPC.Total" localSheetId="19">#REF!</definedName>
    <definedName name="PLPC.Total" localSheetId="4">#REF!</definedName>
    <definedName name="PLPC.Total" localSheetId="0">#REF!</definedName>
    <definedName name="PLPC.Total" localSheetId="9">#REF!</definedName>
    <definedName name="PLPC.Total">#REF!</definedName>
    <definedName name="PLRateEx.Cess" localSheetId="1">#REF!</definedName>
    <definedName name="PLRateEx.Cess" localSheetId="19">#REF!</definedName>
    <definedName name="PLRateEx.Cess" localSheetId="4">#REF!</definedName>
    <definedName name="PLRateEx.Cess" localSheetId="0">#REF!</definedName>
    <definedName name="PLRateEx.Cess" localSheetId="9">#REF!</definedName>
    <definedName name="PLRateEx.Cess">#REF!</definedName>
    <definedName name="PLRateEx.OthDutyTaxCess" localSheetId="1">#REF!</definedName>
    <definedName name="PLRateEx.OthDutyTaxCess" localSheetId="19">#REF!</definedName>
    <definedName name="PLRateEx.OthDutyTaxCess" localSheetId="4">#REF!</definedName>
    <definedName name="PLRateEx.OthDutyTaxCess" localSheetId="0">#REF!</definedName>
    <definedName name="PLRateEx.OthDutyTaxCess" localSheetId="9">#REF!</definedName>
    <definedName name="PLRateEx.OthDutyTaxCess">#REF!</definedName>
    <definedName name="PLRateEx.ServiceTax" localSheetId="1">#REF!</definedName>
    <definedName name="PLRateEx.ServiceTax" localSheetId="19">#REF!</definedName>
    <definedName name="PLRateEx.ServiceTax" localSheetId="4">#REF!</definedName>
    <definedName name="PLRateEx.ServiceTax" localSheetId="0">#REF!</definedName>
    <definedName name="PLRateEx.ServiceTax" localSheetId="9">#REF!</definedName>
    <definedName name="PLRateEx.ServiceTax">#REF!</definedName>
    <definedName name="PLRateEx.TotExciseCustomsVAT" localSheetId="1">#REF!</definedName>
    <definedName name="PLRateEx.TotExciseCustomsVAT" localSheetId="19">#REF!</definedName>
    <definedName name="PLRateEx.TotExciseCustomsVAT" localSheetId="4">#REF!</definedName>
    <definedName name="PLRateEx.TotExciseCustomsVAT" localSheetId="0">#REF!</definedName>
    <definedName name="PLRateEx.TotExciseCustomsVAT" localSheetId="9">#REF!</definedName>
    <definedName name="PLRateEx.TotExciseCustomsVAT">#REF!</definedName>
    <definedName name="PLRateEx.UnionExciseDuty" localSheetId="1">#REF!</definedName>
    <definedName name="PLRateEx.UnionExciseDuty" localSheetId="19">#REF!</definedName>
    <definedName name="PLRateEx.UnionExciseDuty" localSheetId="4">#REF!</definedName>
    <definedName name="PLRateEx.UnionExciseDuty" localSheetId="0">#REF!</definedName>
    <definedName name="PLRateEx.UnionExciseDuty" localSheetId="9">#REF!</definedName>
    <definedName name="PLRateEx.UnionExciseDuty">#REF!</definedName>
    <definedName name="PLRateEx.VATorSaleTax" localSheetId="1">#REF!</definedName>
    <definedName name="PLRateEx.VATorSaleTax" localSheetId="19">#REF!</definedName>
    <definedName name="PLRateEx.VATorSaleTax" localSheetId="4">#REF!</definedName>
    <definedName name="PLRateEx.VATorSaleTax" localSheetId="0">#REF!</definedName>
    <definedName name="PLRateEx.VATorSaleTax" localSheetId="9">#REF!</definedName>
    <definedName name="PLRateEx.VATorSaleTax">#REF!</definedName>
    <definedName name="PLRY.NonResOtherCompany" localSheetId="1">#REF!</definedName>
    <definedName name="PLRY.NonResOtherCompany" localSheetId="19">#REF!</definedName>
    <definedName name="PLRY.NonResOtherCompany" localSheetId="4">#REF!</definedName>
    <definedName name="PLRY.NonResOtherCompany" localSheetId="0">#REF!</definedName>
    <definedName name="PLRY.NonResOtherCompany" localSheetId="9">#REF!</definedName>
    <definedName name="PLRY.NonResOtherCompany">#REF!</definedName>
    <definedName name="PLRY.Others" localSheetId="1">#REF!</definedName>
    <definedName name="PLRY.Others" localSheetId="19">#REF!</definedName>
    <definedName name="PLRY.Others" localSheetId="4">#REF!</definedName>
    <definedName name="PLRY.Others" localSheetId="0">#REF!</definedName>
    <definedName name="PLRY.Others" localSheetId="9">#REF!</definedName>
    <definedName name="PLRY.Others">#REF!</definedName>
    <definedName name="PLRY.Total" localSheetId="1">#REF!</definedName>
    <definedName name="PLRY.Total" localSheetId="19">#REF!</definedName>
    <definedName name="PLRY.Total" localSheetId="4">#REF!</definedName>
    <definedName name="PLRY.Total" localSheetId="0">#REF!</definedName>
    <definedName name="PLRY.Total" localSheetId="9">#REF!</definedName>
    <definedName name="PLRY.Total">#REF!</definedName>
    <definedName name="PMInfo.SharePercentage" localSheetId="1">'[1]NATUREOFBUSINESS'!$H$5:$H$15</definedName>
    <definedName name="PMInfo.SharePercentage" localSheetId="4">'[2]NATUREOFBUSINESS'!$H$5:$H$15</definedName>
    <definedName name="PMInfo.SharePercentage" localSheetId="0">'[3]NATUREOFBUSINESS'!$H$5:$H$15</definedName>
    <definedName name="PMInfo.SharePercentage" localSheetId="12">'[4]NATUREOFBUSINESS'!$H$5:$H$15</definedName>
    <definedName name="PMInfo.SharePercentage">'[5]NATUREOFBUSINESS'!$H$5:$H$15</definedName>
    <definedName name="PMInfo.StatusCode" localSheetId="1">'[1]NATUREOFBUSINESS'!$J$5:$J$15</definedName>
    <definedName name="PMInfo.StatusCode" localSheetId="4">'[2]NATUREOFBUSINESS'!$J$5:$J$15</definedName>
    <definedName name="PMInfo.StatusCode" localSheetId="0">'[3]NATUREOFBUSINESS'!$J$5:$J$15</definedName>
    <definedName name="PMInfo.StatusCode" localSheetId="12">'[4]NATUREOFBUSINESS'!$J$5:$J$15</definedName>
    <definedName name="PMInfo.StatusCode">'[5]NATUREOFBUSINESS'!$J$5:$J$15</definedName>
    <definedName name="Preethi" localSheetId="5">#REF!</definedName>
    <definedName name="Preethi" localSheetId="7">#REF!</definedName>
    <definedName name="Preethi" localSheetId="6">#REF!</definedName>
    <definedName name="Preethi" localSheetId="1">#REF!</definedName>
    <definedName name="Preethi" localSheetId="2">#REF!</definedName>
    <definedName name="Preethi" localSheetId="19">#REF!</definedName>
    <definedName name="Preethi" localSheetId="4">#REF!</definedName>
    <definedName name="Preethi" localSheetId="0">#REF!</definedName>
    <definedName name="Preethi" localSheetId="9">#REF!</definedName>
    <definedName name="Preethi" localSheetId="12">#REF!</definedName>
    <definedName name="Preethi" localSheetId="3">#REF!</definedName>
    <definedName name="Preethi">#REF!</definedName>
    <definedName name="_xlnm.Print_Area" localSheetId="5">'1-2'!$A$1:$C$63</definedName>
    <definedName name="_xlnm.Print_Area" localSheetId="7">'12-19'!$A$1:$H$50</definedName>
    <definedName name="_xlnm.Print_Area" localSheetId="8">'20-Dep'!$A$1:$P$30</definedName>
    <definedName name="_xlnm.Print_Area" localSheetId="6">'3-11'!$A$1:$H$93</definedName>
    <definedName name="_xlnm.Print_Area" localSheetId="1">#N/A</definedName>
    <definedName name="_xlnm.Print_Area" localSheetId="2">'B'!$A$1:$H$49</definedName>
    <definedName name="_xlnm.Print_Area" localSheetId="4">'CF'!$A$1:$J$55</definedName>
    <definedName name="_xlnm.Print_Area" localSheetId="0">'Comp'!$A$1:$K$58</definedName>
    <definedName name="_xlnm.Print_Area" localSheetId="9">'consolidated Shareholders'!$A$1:$G$23</definedName>
    <definedName name="_xlnm.Print_Area" localSheetId="12">#N/A</definedName>
    <definedName name="_xlnm.Print_Area" localSheetId="10">'Details'!$A$1:$C$41</definedName>
    <definedName name="_xlnm.Print_Area" localSheetId="14">'No of Shares os'!$A$1</definedName>
    <definedName name="_xlnm.Print_Area" localSheetId="3">#N/A</definedName>
    <definedName name="PRINT_AREA_MI" localSheetId="5">#N/A</definedName>
    <definedName name="PRINT_AREA_MI" localSheetId="7">#N/A</definedName>
    <definedName name="PRINT_AREA_MI" localSheetId="8">#REF!</definedName>
    <definedName name="PRINT_AREA_MI" localSheetId="6">#N/A</definedName>
    <definedName name="PRINT_AREA_MI" localSheetId="1">#N/A</definedName>
    <definedName name="PRINT_AREA_MI" localSheetId="2">#N/A</definedName>
    <definedName name="PRINT_AREA_MI" localSheetId="19">#REF!</definedName>
    <definedName name="PRINT_AREA_MI" localSheetId="4">#N/A</definedName>
    <definedName name="PRINT_AREA_MI" localSheetId="0">#N/A</definedName>
    <definedName name="PRINT_AREA_MI" localSheetId="9">#REF!</definedName>
    <definedName name="PRINT_AREA_MI" localSheetId="12">#N/A</definedName>
    <definedName name="PRINT_AREA_MI" localSheetId="3">#N/A</definedName>
    <definedName name="PRINT_AREA_MI">#REF!</definedName>
    <definedName name="q" localSheetId="1">#REF!</definedName>
    <definedName name="q" localSheetId="19">#REF!</definedName>
    <definedName name="q" localSheetId="4">#REF!</definedName>
    <definedName name="q" localSheetId="0">#REF!</definedName>
    <definedName name="q" localSheetId="9">#REF!</definedName>
    <definedName name="q" localSheetId="12">#REF!</definedName>
    <definedName name="q">#REF!</definedName>
    <definedName name="Qtr1F" localSheetId="1">'[1]IT_DDTP'!$X$29</definedName>
    <definedName name="Qtr1F" localSheetId="4">'[2]IT_DDTP'!$X$29</definedName>
    <definedName name="Qtr1F" localSheetId="0">'[3]IT_DDTP'!$X$29</definedName>
    <definedName name="Qtr1F" localSheetId="12">'[4]IT_DDTP'!$X$29</definedName>
    <definedName name="Qtr1F">'[5]IT_DDTP'!$X$29</definedName>
    <definedName name="Qtr2F" localSheetId="1">'[1]IT_DDTP'!$Y$29</definedName>
    <definedName name="Qtr2F" localSheetId="4">'[2]IT_DDTP'!$Y$29</definedName>
    <definedName name="Qtr2F" localSheetId="0">'[3]IT_DDTP'!$Y$29</definedName>
    <definedName name="Qtr2F" localSheetId="12">'[4]IT_DDTP'!$Y$29</definedName>
    <definedName name="Qtr2F">'[5]IT_DDTP'!$Y$29</definedName>
    <definedName name="Qtr3F" localSheetId="1">'[1]IT_DDTP'!$Z$29</definedName>
    <definedName name="Qtr3F" localSheetId="4">'[2]IT_DDTP'!$Z$29</definedName>
    <definedName name="Qtr3F" localSheetId="0">'[3]IT_DDTP'!$Z$29</definedName>
    <definedName name="Qtr3F" localSheetId="12">'[4]IT_DDTP'!$Z$29</definedName>
    <definedName name="Qtr3F">'[5]IT_DDTP'!$Z$29</definedName>
    <definedName name="Qtr4F" localSheetId="1">'[1]IT_DDTP'!$AA$29</definedName>
    <definedName name="Qtr4F" localSheetId="4">'[2]IT_DDTP'!$AA$29</definedName>
    <definedName name="Qtr4F" localSheetId="0">'[3]IT_DDTP'!$AA$29</definedName>
    <definedName name="Qtr4F" localSheetId="12">'[4]IT_DDTP'!$AA$29</definedName>
    <definedName name="Qtr4F">'[5]IT_DDTP'!$AA$29</definedName>
    <definedName name="Qtr5F" localSheetId="1">'[1]IT_DDTP'!$AB$29</definedName>
    <definedName name="Qtr5F" localSheetId="4">'[2]IT_DDTP'!$AB$29</definedName>
    <definedName name="Qtr5F" localSheetId="0">'[3]IT_DDTP'!$AB$29</definedName>
    <definedName name="Qtr5F" localSheetId="12">'[4]IT_DDTP'!$AB$29</definedName>
    <definedName name="Qtr5F">'[5]IT_DDTP'!$AB$29</definedName>
    <definedName name="QualifyingAmount80G" localSheetId="1">'[1]80G'!$N$1</definedName>
    <definedName name="QualifyingAmount80G" localSheetId="4">'[2]80G'!$N$1</definedName>
    <definedName name="QualifyingAmount80G" localSheetId="0">'[3]80G'!$N$1</definedName>
    <definedName name="QualifyingAmount80G" localSheetId="12">'[4]80G'!$N$1</definedName>
    <definedName name="QualifyingAmount80G">'[5]80G'!$N$1</definedName>
    <definedName name="racehorseincome.bf" localSheetId="1">'[1]CYLA BFLA'!$AF$14</definedName>
    <definedName name="racehorseincome.bf" localSheetId="4">'[2]CYLA BFLA'!$AF$14</definedName>
    <definedName name="racehorseincome.bf" localSheetId="0">'[3]CYLA BFLA'!$AF$14</definedName>
    <definedName name="racehorseincome.bf" localSheetId="12">'[4]CYLA BFLA'!$AF$14</definedName>
    <definedName name="racehorseincome.bf">'[5]CYLA BFLA'!$AF$14</definedName>
    <definedName name="racehorseincome.bp" localSheetId="1">'[1]CYLA BFLA'!$AB$14</definedName>
    <definedName name="racehorseincome.bp" localSheetId="4">'[2]CYLA BFLA'!$AB$14</definedName>
    <definedName name="racehorseincome.bp" localSheetId="0">'[3]CYLA BFLA'!$AB$14</definedName>
    <definedName name="racehorseincome.bp" localSheetId="12">'[4]CYLA BFLA'!$AB$14</definedName>
    <definedName name="racehorseincome.bp">'[5]CYLA BFLA'!$AB$14</definedName>
    <definedName name="racehorseincome.hp" localSheetId="1">'[1]CYLA BFLA'!$X$14</definedName>
    <definedName name="racehorseincome.hp" localSheetId="4">'[2]CYLA BFLA'!$X$14</definedName>
    <definedName name="racehorseincome.hp" localSheetId="0">'[3]CYLA BFLA'!$X$14</definedName>
    <definedName name="racehorseincome.hp" localSheetId="12">'[4]CYLA BFLA'!$X$14</definedName>
    <definedName name="racehorseincome.hp">'[5]CYLA BFLA'!$X$14</definedName>
    <definedName name="racehorseincome.ih" localSheetId="1">'[1]CYLA BFLA'!$Q$14</definedName>
    <definedName name="racehorseincome.ih" localSheetId="4">'[2]CYLA BFLA'!$Q$14</definedName>
    <definedName name="racehorseincome.ih" localSheetId="0">'[3]CYLA BFLA'!$Q$14</definedName>
    <definedName name="racehorseincome.ih" localSheetId="12">'[4]CYLA BFLA'!$Q$14</definedName>
    <definedName name="racehorseincome.ih">'[5]CYLA BFLA'!$Q$14</definedName>
    <definedName name="racehorseincome.os" localSheetId="1">'[1]CYLA BFLA'!$T$14</definedName>
    <definedName name="racehorseincome.os" localSheetId="4">'[2]CYLA BFLA'!$T$14</definedName>
    <definedName name="racehorseincome.os" localSheetId="0">'[3]CYLA BFLA'!$T$14</definedName>
    <definedName name="racehorseincome.os" localSheetId="12">'[4]CYLA BFLA'!$T$14</definedName>
    <definedName name="racehorseincome.os">'[5]CYLA BFLA'!$T$14</definedName>
    <definedName name="racehorseincome.rem" localSheetId="1">'[1]CYLA BFLA'!$AO$14</definedName>
    <definedName name="racehorseincome.rem" localSheetId="4">'[2]CYLA BFLA'!$AO$14</definedName>
    <definedName name="racehorseincome.rem" localSheetId="0">'[3]CYLA BFLA'!$AO$14</definedName>
    <definedName name="racehorseincome.rem" localSheetId="12">'[4]CYLA BFLA'!$AO$14</definedName>
    <definedName name="racehorseincome.rem">'[5]CYLA BFLA'!$AO$14</definedName>
    <definedName name="racehorseloss.aftbfl" localSheetId="1">'[1]CYLA BFLA'!$AH$14</definedName>
    <definedName name="racehorseloss.aftbfl" localSheetId="4">'[2]CYLA BFLA'!$AH$14</definedName>
    <definedName name="racehorseloss.aftbfl" localSheetId="0">'[3]CYLA BFLA'!$AH$14</definedName>
    <definedName name="racehorseloss.aftbfl" localSheetId="12">'[4]CYLA BFLA'!$AH$14</definedName>
    <definedName name="racehorseloss.aftbfl">'[5]CYLA BFLA'!$AH$14</definedName>
    <definedName name="racehorseloss.bf" localSheetId="1">'[1]CYLA BFLA'!$AE$14</definedName>
    <definedName name="racehorseloss.bf" localSheetId="4">'[2]CYLA BFLA'!$AE$14</definedName>
    <definedName name="racehorseloss.bf" localSheetId="0">'[3]CYLA BFLA'!$AE$14</definedName>
    <definedName name="racehorseloss.bf" localSheetId="12">'[4]CYLA BFLA'!$AE$14</definedName>
    <definedName name="racehorseloss.bf">'[5]CYLA BFLA'!$AE$14</definedName>
    <definedName name="racehorseloss.bfadj" localSheetId="1">'[1]CYLA BFLA'!$AG$14</definedName>
    <definedName name="racehorseloss.bfadj" localSheetId="4">'[2]CYLA BFLA'!$AG$14</definedName>
    <definedName name="racehorseloss.bfadj" localSheetId="0">'[3]CYLA BFLA'!$AG$14</definedName>
    <definedName name="racehorseloss.bfadj" localSheetId="12">'[4]CYLA BFLA'!$AG$14</definedName>
    <definedName name="racehorseloss.bfadj">'[5]CYLA BFLA'!$AG$14</definedName>
    <definedName name="racehorseloss.bp" localSheetId="1">'[1]CYLA BFLA'!$AD$14</definedName>
    <definedName name="racehorseloss.bp" localSheetId="4">'[2]CYLA BFLA'!$AD$14</definedName>
    <definedName name="racehorseloss.bp" localSheetId="0">'[3]CYLA BFLA'!$AD$14</definedName>
    <definedName name="racehorseloss.bp" localSheetId="12">'[4]CYLA BFLA'!$AD$14</definedName>
    <definedName name="racehorseloss.bp">'[5]CYLA BFLA'!$AD$14</definedName>
    <definedName name="racehorseloss.hp" localSheetId="1">'[1]CYLA BFLA'!$Z$14</definedName>
    <definedName name="racehorseloss.hp" localSheetId="4">'[2]CYLA BFLA'!$Z$14</definedName>
    <definedName name="racehorseloss.hp" localSheetId="0">'[3]CYLA BFLA'!$Z$14</definedName>
    <definedName name="racehorseloss.hp" localSheetId="12">'[4]CYLA BFLA'!$Z$14</definedName>
    <definedName name="racehorseloss.hp">'[5]CYLA BFLA'!$Z$14</definedName>
    <definedName name="racehorseloss.ih" localSheetId="1">'[1]CYLA BFLA'!$R$14</definedName>
    <definedName name="racehorseloss.ih" localSheetId="4">'[2]CYLA BFLA'!$R$14</definedName>
    <definedName name="racehorseloss.ih" localSheetId="0">'[3]CYLA BFLA'!$R$14</definedName>
    <definedName name="racehorseloss.ih" localSheetId="12">'[4]CYLA BFLA'!$R$14</definedName>
    <definedName name="racehorseloss.ih">'[5]CYLA BFLA'!$R$14</definedName>
    <definedName name="racehorseloss.os" localSheetId="1">'[1]CYLA BFLA'!$V$14</definedName>
    <definedName name="racehorseloss.os" localSheetId="4">'[2]CYLA BFLA'!$V$14</definedName>
    <definedName name="racehorseloss.os" localSheetId="0">'[3]CYLA BFLA'!$V$14</definedName>
    <definedName name="racehorseloss.os" localSheetId="12">'[4]CYLA BFLA'!$V$14</definedName>
    <definedName name="racehorseloss.os">'[5]CYLA BFLA'!$V$14</definedName>
    <definedName name="racehorseloss.unabs" localSheetId="1">'[1]CYLA BFLA'!$AN$14</definedName>
    <definedName name="racehorseloss.unabs" localSheetId="4">'[2]CYLA BFLA'!$AN$14</definedName>
    <definedName name="racehorseloss.unabs" localSheetId="0">'[3]CYLA BFLA'!$AN$14</definedName>
    <definedName name="racehorseloss.unabs" localSheetId="12">'[4]CYLA BFLA'!$AN$14</definedName>
    <definedName name="racehorseloss.unabs">'[5]CYLA BFLA'!$AN$14</definedName>
    <definedName name="racehorseosincome" localSheetId="1">'[1]CYLA BFLA'!$O$14</definedName>
    <definedName name="racehorseosincome" localSheetId="4">'[2]CYLA BFLA'!$O$14</definedName>
    <definedName name="racehorseosincome" localSheetId="0">'[3]CYLA BFLA'!$O$14</definedName>
    <definedName name="racehorseosincome" localSheetId="12">'[4]CYLA BFLA'!$O$14</definedName>
    <definedName name="racehorseosincome">'[5]CYLA BFLA'!$O$14</definedName>
    <definedName name="racehorseosloss" localSheetId="1">'[1]CYLA BFLA'!$P$14</definedName>
    <definedName name="racehorseosloss" localSheetId="4">'[2]CYLA BFLA'!$P$14</definedName>
    <definedName name="racehorseosloss" localSheetId="0">'[3]CYLA BFLA'!$P$14</definedName>
    <definedName name="racehorseosloss" localSheetId="12">'[4]CYLA BFLA'!$P$14</definedName>
    <definedName name="racehorseosloss">'[5]CYLA BFLA'!$P$14</definedName>
    <definedName name="Rebate_AgriInc_Calc" localSheetId="1">'[1]Calculator'!$D$18</definedName>
    <definedName name="Rebate_AgriInc_Calc" localSheetId="4">'[2]Calculator'!$D$18</definedName>
    <definedName name="Rebate_AgriInc_Calc" localSheetId="0">'[3]Calculator'!$D$18</definedName>
    <definedName name="Rebate_AgriInc_Calc" localSheetId="12">'[4]Calculator'!$D$18</definedName>
    <definedName name="Rebate_AgriInc_Calc">'[5]Calculator'!$D$18</definedName>
    <definedName name="Res_F_RebateAgri" localSheetId="1">'[1]Calculator'!$M$35</definedName>
    <definedName name="Res_F_RebateAgri" localSheetId="4">'[2]Calculator'!$M$35</definedName>
    <definedName name="Res_F_RebateAgri" localSheetId="0">'[3]Calculator'!$M$35</definedName>
    <definedName name="Res_F_RebateAgri" localSheetId="12">'[4]Calculator'!$M$35</definedName>
    <definedName name="Res_F_RebateAgri">'[5]Calculator'!$M$35</definedName>
    <definedName name="Res_F_TXN" localSheetId="1">'[1]Calculator'!$M$31</definedName>
    <definedName name="Res_F_TXN" localSheetId="4">'[2]Calculator'!$M$31</definedName>
    <definedName name="Res_F_TXN" localSheetId="0">'[3]Calculator'!$M$31</definedName>
    <definedName name="Res_F_TXN" localSheetId="12">'[4]Calculator'!$M$31</definedName>
    <definedName name="Res_F_TXN">'[5]Calculator'!$M$31</definedName>
    <definedName name="Res_M_TXN" localSheetId="1">'[1]Calculator'!$M$30</definedName>
    <definedName name="Res_M_TXN" localSheetId="4">'[2]Calculator'!$M$30</definedName>
    <definedName name="Res_M_TXN" localSheetId="0">'[3]Calculator'!$M$30</definedName>
    <definedName name="Res_M_TXN" localSheetId="12">'[4]Calculator'!$M$30</definedName>
    <definedName name="Res_M_TXN">'[5]Calculator'!$M$30</definedName>
    <definedName name="RES_senior" localSheetId="1">'[1]Calculator'!$M$32</definedName>
    <definedName name="RES_senior" localSheetId="4">'[2]Calculator'!$M$32</definedName>
    <definedName name="RES_senior" localSheetId="0">'[3]Calculator'!$M$32</definedName>
    <definedName name="RES_senior" localSheetId="12">'[4]Calculator'!$M$32</definedName>
    <definedName name="RES_senior">'[5]Calculator'!$M$32</definedName>
    <definedName name="rh.BFUnabsorbedDeprSetoff6" localSheetId="1">'[1]CYLA BFLA'!$F$27</definedName>
    <definedName name="rh.BFUnabsorbedDeprSetoff6" localSheetId="4">'[2]CYLA BFLA'!$F$27</definedName>
    <definedName name="rh.BFUnabsorbedDeprSetoff6" localSheetId="0">'[3]CYLA BFLA'!$F$27</definedName>
    <definedName name="rh.BFUnabsorbedDeprSetoff6" localSheetId="12">'[4]CYLA BFLA'!$F$27</definedName>
    <definedName name="rh.BFUnabsorbedDeprSetoff6">'[5]CYLA BFLA'!$F$27</definedName>
    <definedName name="rh.IncOfCurYrAfterSetOff4" localSheetId="1">'[1]CYLA BFLA'!$H$13</definedName>
    <definedName name="rh.IncOfCurYrAfterSetOff4" localSheetId="4">'[2]CYLA BFLA'!$H$13</definedName>
    <definedName name="rh.IncOfCurYrAfterSetOff4" localSheetId="0">'[3]CYLA BFLA'!$H$13</definedName>
    <definedName name="rh.IncOfCurYrAfterSetOff4" localSheetId="12">'[4]CYLA BFLA'!$H$13</definedName>
    <definedName name="rh.IncOfCurYrAfterSetOff4">'[5]CYLA BFLA'!$H$13</definedName>
    <definedName name="rh.IncOfCurYrUnderThatHead4" localSheetId="1">'[1]CYLA BFLA'!$D$13</definedName>
    <definedName name="rh.IncOfCurYrUnderThatHead4" localSheetId="4">'[2]CYLA BFLA'!$D$13</definedName>
    <definedName name="rh.IncOfCurYrUnderThatHead4" localSheetId="0">'[3]CYLA BFLA'!$D$13</definedName>
    <definedName name="rh.IncOfCurYrUnderThatHead4" localSheetId="12">'[4]CYLA BFLA'!$D$13</definedName>
    <definedName name="rh.IncOfCurYrUnderThatHead4">'[5]CYLA BFLA'!$D$13</definedName>
    <definedName name="rh.IncOfCurYrUndHeadFromCYLA6" localSheetId="1">'[1]CYLA BFLA'!$D$27</definedName>
    <definedName name="rh.IncOfCurYrUndHeadFromCYLA6" localSheetId="4">'[2]CYLA BFLA'!$D$27</definedName>
    <definedName name="rh.IncOfCurYrUndHeadFromCYLA6" localSheetId="0">'[3]CYLA BFLA'!$D$27</definedName>
    <definedName name="rh.IncOfCurYrUndHeadFromCYLA6" localSheetId="12">'[4]CYLA BFLA'!$D$27</definedName>
    <definedName name="rh.IncOfCurYrUndHeadFromCYLA6">'[5]CYLA BFLA'!$D$27</definedName>
    <definedName name="rhloss1.unabs" localSheetId="1">'[1]CYLA BFLA'!$G$44</definedName>
    <definedName name="rhloss1.unabs" localSheetId="4">'[2]CYLA BFLA'!$G$44</definedName>
    <definedName name="rhloss1.unabs" localSheetId="0">'[3]CYLA BFLA'!$G$44</definedName>
    <definedName name="rhloss1.unabs" localSheetId="12">'[4]CYLA BFLA'!$G$44</definedName>
    <definedName name="rhloss1.unabs">'[5]CYLA BFLA'!$G$44</definedName>
    <definedName name="s" localSheetId="1">#REF!</definedName>
    <definedName name="s" localSheetId="19">#REF!</definedName>
    <definedName name="s" localSheetId="4">#REF!</definedName>
    <definedName name="s" localSheetId="0">#REF!</definedName>
    <definedName name="s" localSheetId="9">#REF!</definedName>
    <definedName name="s" localSheetId="12">#REF!</definedName>
    <definedName name="s">#REF!</definedName>
    <definedName name="salaryincome" localSheetId="1">'[1]CYLA BFLA'!$O$10</definedName>
    <definedName name="salaryincome" localSheetId="4">'[2]CYLA BFLA'!$O$10</definedName>
    <definedName name="salaryincome" localSheetId="0">'[3]CYLA BFLA'!$O$10</definedName>
    <definedName name="salaryincome" localSheetId="12">'[4]CYLA BFLA'!$O$10</definedName>
    <definedName name="salaryincome">'[5]CYLA BFLA'!$O$10</definedName>
    <definedName name="salaryincome.bf" localSheetId="1">'[1]CYLA BFLA'!$AF$10</definedName>
    <definedName name="salaryincome.bf" localSheetId="4">'[2]CYLA BFLA'!$AF$10</definedName>
    <definedName name="salaryincome.bf" localSheetId="0">'[3]CYLA BFLA'!$AF$10</definedName>
    <definedName name="salaryincome.bf" localSheetId="12">'[4]CYLA BFLA'!$AF$10</definedName>
    <definedName name="salaryincome.bf">'[5]CYLA BFLA'!$AF$10</definedName>
    <definedName name="salaryincome.bp" localSheetId="1">'[1]CYLA BFLA'!$AB$10</definedName>
    <definedName name="salaryincome.bp" localSheetId="4">'[2]CYLA BFLA'!$AB$10</definedName>
    <definedName name="salaryincome.bp" localSheetId="0">'[3]CYLA BFLA'!$AB$10</definedName>
    <definedName name="salaryincome.bp" localSheetId="12">'[4]CYLA BFLA'!$AB$10</definedName>
    <definedName name="salaryincome.bp">'[5]CYLA BFLA'!$AB$10</definedName>
    <definedName name="salaryincome.hp" localSheetId="1">'[1]CYLA BFLA'!$X$10</definedName>
    <definedName name="salaryincome.hp" localSheetId="4">'[2]CYLA BFLA'!$X$10</definedName>
    <definedName name="salaryincome.hp" localSheetId="0">'[3]CYLA BFLA'!$X$10</definedName>
    <definedName name="salaryincome.hp" localSheetId="12">'[4]CYLA BFLA'!$X$10</definedName>
    <definedName name="salaryincome.hp">'[5]CYLA BFLA'!$X$10</definedName>
    <definedName name="salaryincome.ih" localSheetId="1">'[1]CYLA BFLA'!$Q$10</definedName>
    <definedName name="salaryincome.ih" localSheetId="4">'[2]CYLA BFLA'!$Q$10</definedName>
    <definedName name="salaryincome.ih" localSheetId="0">'[3]CYLA BFLA'!$Q$10</definedName>
    <definedName name="salaryincome.ih" localSheetId="12">'[4]CYLA BFLA'!$Q$10</definedName>
    <definedName name="salaryincome.ih">'[5]CYLA BFLA'!$Q$10</definedName>
    <definedName name="salaryincome.os" localSheetId="1">'[1]CYLA BFLA'!$T$10</definedName>
    <definedName name="salaryincome.os" localSheetId="4">'[2]CYLA BFLA'!$T$10</definedName>
    <definedName name="salaryincome.os" localSheetId="0">'[3]CYLA BFLA'!$T$10</definedName>
    <definedName name="salaryincome.os" localSheetId="12">'[4]CYLA BFLA'!$T$10</definedName>
    <definedName name="salaryincome.os">'[5]CYLA BFLA'!$T$10</definedName>
    <definedName name="salaryincome.rem" localSheetId="1">'[1]CYLA BFLA'!$AO$20</definedName>
    <definedName name="salaryincome.rem" localSheetId="4">'[2]CYLA BFLA'!$AO$20</definedName>
    <definedName name="salaryincome.rem" localSheetId="0">'[3]CYLA BFLA'!$AO$20</definedName>
    <definedName name="salaryincome.rem" localSheetId="12">'[4]CYLA BFLA'!$AO$20</definedName>
    <definedName name="salaryincome.rem">'[5]CYLA BFLA'!$AO$20</definedName>
    <definedName name="salaryloss.aftbfl" localSheetId="1">'[1]CYLA BFLA'!$AH$10</definedName>
    <definedName name="salaryloss.aftbfl" localSheetId="4">'[2]CYLA BFLA'!$AH$10</definedName>
    <definedName name="salaryloss.aftbfl" localSheetId="0">'[3]CYLA BFLA'!$AH$10</definedName>
    <definedName name="salaryloss.aftbfl" localSheetId="12">'[4]CYLA BFLA'!$AH$10</definedName>
    <definedName name="salaryloss.aftbfl">'[5]CYLA BFLA'!$AH$10</definedName>
    <definedName name="salaryloss.bf" localSheetId="1">'[1]CYLA BFLA'!$AE$10</definedName>
    <definedName name="salaryloss.bf" localSheetId="4">'[2]CYLA BFLA'!$AE$10</definedName>
    <definedName name="salaryloss.bf" localSheetId="0">'[3]CYLA BFLA'!$AE$10</definedName>
    <definedName name="salaryloss.bf" localSheetId="12">'[4]CYLA BFLA'!$AE$10</definedName>
    <definedName name="salaryloss.bf">'[5]CYLA BFLA'!$AE$10</definedName>
    <definedName name="salaryloss.bfadj" localSheetId="1">'[1]CYLA BFLA'!$AG$10</definedName>
    <definedName name="salaryloss.bfadj" localSheetId="4">'[2]CYLA BFLA'!$AG$10</definedName>
    <definedName name="salaryloss.bfadj" localSheetId="0">'[3]CYLA BFLA'!$AG$10</definedName>
    <definedName name="salaryloss.bfadj" localSheetId="12">'[4]CYLA BFLA'!$AG$10</definedName>
    <definedName name="salaryloss.bfadj">'[5]CYLA BFLA'!$AG$10</definedName>
    <definedName name="salaryloss.unabs" localSheetId="1">'[1]CYLA BFLA'!$AN$20</definedName>
    <definedName name="salaryloss.unabs" localSheetId="4">'[2]CYLA BFLA'!$AN$20</definedName>
    <definedName name="salaryloss.unabs" localSheetId="0">'[3]CYLA BFLA'!$AN$20</definedName>
    <definedName name="salaryloss.unabs" localSheetId="12">'[4]CYLA BFLA'!$AN$20</definedName>
    <definedName name="salaryloss.unabs">'[5]CYLA BFLA'!$AN$20</definedName>
    <definedName name="savingsq1" localSheetId="1">'[1]Calculator'!$AJ$13</definedName>
    <definedName name="savingsq1" localSheetId="4">'[2]Calculator'!$AJ$13</definedName>
    <definedName name="savingsq1" localSheetId="0">'[3]Calculator'!$AJ$13</definedName>
    <definedName name="savingsq1" localSheetId="12">'[4]Calculator'!$AJ$13</definedName>
    <definedName name="savingsq1">'[5]Calculator'!$AJ$13</definedName>
    <definedName name="savingsq2" localSheetId="1">'[1]Calculator'!$AK$13</definedName>
    <definedName name="savingsq2" localSheetId="4">'[2]Calculator'!$AK$13</definedName>
    <definedName name="savingsq2" localSheetId="0">'[3]Calculator'!$AK$13</definedName>
    <definedName name="savingsq2" localSheetId="12">'[4]Calculator'!$AK$13</definedName>
    <definedName name="savingsq2">'[5]Calculator'!$AK$13</definedName>
    <definedName name="savingsq3" localSheetId="1">'[1]Calculator'!$AL$13</definedName>
    <definedName name="savingsq3" localSheetId="4">'[2]Calculator'!$AL$13</definedName>
    <definedName name="savingsq3" localSheetId="0">'[3]Calculator'!$AL$13</definedName>
    <definedName name="savingsq3" localSheetId="12">'[4]Calculator'!$AL$13</definedName>
    <definedName name="savingsq3">'[5]Calculator'!$AL$13</definedName>
    <definedName name="savingsq4" localSheetId="1">'[1]Calculator'!$AM$13</definedName>
    <definedName name="savingsq4" localSheetId="4">'[2]Calculator'!$AM$13</definedName>
    <definedName name="savingsq4" localSheetId="0">'[3]Calculator'!$AM$13</definedName>
    <definedName name="savingsq4" localSheetId="12">'[4]Calculator'!$AM$13</definedName>
    <definedName name="savingsq4">'[5]Calculator'!$AM$13</definedName>
    <definedName name="savingsq5" localSheetId="1">'[1]Calculator'!$AN$13</definedName>
    <definedName name="savingsq5" localSheetId="4">'[2]Calculator'!$AN$13</definedName>
    <definedName name="savingsq5" localSheetId="0">'[3]Calculator'!$AN$13</definedName>
    <definedName name="savingsq5" localSheetId="12">'[4]Calculator'!$AN$13</definedName>
    <definedName name="savingsq5">'[5]Calculator'!$AN$13</definedName>
    <definedName name="scvia.Section80GG">"80_'!$G$52"</definedName>
    <definedName name="section.DCG" localSheetId="1">#REF!</definedName>
    <definedName name="section.DCG" localSheetId="19">#REF!</definedName>
    <definedName name="section.DCG" localSheetId="4">#REF!</definedName>
    <definedName name="section.DCG" localSheetId="0">#REF!</definedName>
    <definedName name="section.DCG" localSheetId="9">#REF!</definedName>
    <definedName name="section.DCG" localSheetId="12">#REF!</definedName>
    <definedName name="section.DCG">#REF!</definedName>
    <definedName name="section.DEP" localSheetId="1">#REF!</definedName>
    <definedName name="section.DEP" localSheetId="19">#REF!</definedName>
    <definedName name="section.DEP" localSheetId="4">#REF!</definedName>
    <definedName name="section.DEP" localSheetId="0">#REF!</definedName>
    <definedName name="section.DEP" localSheetId="9">#REF!</definedName>
    <definedName name="section.DEP" localSheetId="12">#REF!</definedName>
    <definedName name="section.DEP">#REF!</definedName>
    <definedName name="section.DOA" localSheetId="1">#REF!</definedName>
    <definedName name="section.DOA" localSheetId="19">#REF!</definedName>
    <definedName name="section.DOA" localSheetId="4">#REF!</definedName>
    <definedName name="section.DOA" localSheetId="0">#REF!</definedName>
    <definedName name="section.DOA" localSheetId="9">#REF!</definedName>
    <definedName name="section.DOA" localSheetId="12">#REF!</definedName>
    <definedName name="section.DOA">#REF!</definedName>
    <definedName name="section.DPM" localSheetId="1">#REF!</definedName>
    <definedName name="section.DPM" localSheetId="19">#REF!</definedName>
    <definedName name="section.DPM" localSheetId="4">#REF!</definedName>
    <definedName name="section.DPM" localSheetId="0">#REF!</definedName>
    <definedName name="section.DPM" localSheetId="9">#REF!</definedName>
    <definedName name="section.DPM">#REF!</definedName>
    <definedName name="SEZA10.DedFromUndertaking" localSheetId="1">'[1]10A'!$F$19</definedName>
    <definedName name="SEZA10.DedFromUndertaking" localSheetId="4">'[2]10A'!$F$19</definedName>
    <definedName name="SEZA10.DedFromUndertaking" localSheetId="0">'[3]10A'!$F$19</definedName>
    <definedName name="SEZA10.DedFromUndertaking" localSheetId="12">'[4]10A'!$F$19</definedName>
    <definedName name="SEZA10.DedFromUndertaking">'[5]10A'!$F$19</definedName>
    <definedName name="SEZA10.TotalDedUs10Sub" localSheetId="1">'[1]10A'!$H$20</definedName>
    <definedName name="SEZA10.TotalDedUs10Sub" localSheetId="4">'[2]10A'!$H$20</definedName>
    <definedName name="SEZA10.TotalDedUs10Sub" localSheetId="0">'[3]10A'!$H$20</definedName>
    <definedName name="SEZA10.TotalDedUs10Sub" localSheetId="12">'[4]10A'!$H$20</definedName>
    <definedName name="SEZA10.TotalDedUs10Sub">'[5]10A'!$H$20</definedName>
    <definedName name="sheet10.DEProfBfrTaxPL" localSheetId="1">#REF!</definedName>
    <definedName name="sheet10.DEProfBfrTaxPL" localSheetId="19">#REF!</definedName>
    <definedName name="sheet10.DEProfBfrTaxPL" localSheetId="4">#REF!</definedName>
    <definedName name="sheet10.DEProfBfrTaxPL" localSheetId="0">#REF!</definedName>
    <definedName name="sheet10.DEProfBfrTaxPL" localSheetId="9">#REF!</definedName>
    <definedName name="sheet10.DEProfBfrTaxPL" localSheetId="12">#REF!</definedName>
    <definedName name="sheet10.DEProfBfrTaxPL">#REF!</definedName>
    <definedName name="sheet10.IncRecCredPLOthHeads" localSheetId="1">#REF!</definedName>
    <definedName name="sheet10.IncRecCredPLOthHeads" localSheetId="19">#REF!</definedName>
    <definedName name="sheet10.IncRecCredPLOthHeads" localSheetId="4">#REF!</definedName>
    <definedName name="sheet10.IncRecCredPLOthHeads" localSheetId="0">#REF!</definedName>
    <definedName name="sheet10.IncRecCredPLOthHeads" localSheetId="9">#REF!</definedName>
    <definedName name="sheet10.IncRecCredPLOthHeads" localSheetId="12">#REF!</definedName>
    <definedName name="sheet10.IncRecCredPLOthHeads">#REF!</definedName>
    <definedName name="sheet10.NetPLFromSpecBus" localSheetId="1">'[1]BP'!$H$4</definedName>
    <definedName name="sheet10.NetPLFromSpecBus" localSheetId="4">'[2]BP'!$H$4</definedName>
    <definedName name="sheet10.NetPLFromSpecBus" localSheetId="0">'[3]BP'!$H$4</definedName>
    <definedName name="sheet10.NetPLFromSpecBus" localSheetId="12">'[4]BP'!$H$4</definedName>
    <definedName name="sheet10.NetPLFromSpecBus">'[5]BP'!$H$4</definedName>
    <definedName name="sheet10.NetPLFromSpecifiedBus" localSheetId="1">'[1]BP'!$H$5</definedName>
    <definedName name="sheet10.NetPLFromSpecifiedBus" localSheetId="4">'[2]BP'!$H$5</definedName>
    <definedName name="sheet10.NetPLFromSpecifiedBus" localSheetId="0">'[3]BP'!$H$5</definedName>
    <definedName name="sheet10.NetPLFromSpecifiedBus" localSheetId="12">'[4]BP'!$H$5</definedName>
    <definedName name="sheet10.NetPLFromSpecifiedBus">'[5]BP'!$H$5</definedName>
    <definedName name="sheet10.PLUs44sChapXIIG" localSheetId="1">#REF!</definedName>
    <definedName name="sheet10.PLUs44sChapXIIG" localSheetId="19">#REF!</definedName>
    <definedName name="sheet10.PLUs44sChapXIIG" localSheetId="4">#REF!</definedName>
    <definedName name="sheet10.PLUs44sChapXIIG" localSheetId="0">#REF!</definedName>
    <definedName name="sheet10.PLUs44sChapXIIG" localSheetId="9">#REF!</definedName>
    <definedName name="sheet10.PLUs44sChapXIIG" localSheetId="12">#REF!</definedName>
    <definedName name="sheet10.PLUs44sChapXIIG">#REF!</definedName>
    <definedName name="sheet10.ProfBfrTaxPL" localSheetId="1">#REF!</definedName>
    <definedName name="sheet10.ProfBfrTaxPL" localSheetId="19">#REF!</definedName>
    <definedName name="sheet10.ProfBfrTaxPL" localSheetId="4">#REF!</definedName>
    <definedName name="sheet10.ProfBfrTaxPL" localSheetId="0">#REF!</definedName>
    <definedName name="sheet10.ProfBfrTaxPL" localSheetId="9">#REF!</definedName>
    <definedName name="sheet10.ProfBfrTaxPL" localSheetId="12">#REF!</definedName>
    <definedName name="sheet10.ProfBfrTaxPL">#REF!</definedName>
    <definedName name="sheet10.statecode">'[18]Schedule HP BP'!$BB$1:$BB$33</definedName>
    <definedName name="sheet11.AdjustedPLOthThanSpecBus" localSheetId="1">'[1]BP'!$J$17</definedName>
    <definedName name="sheet11.AdjustedPLOthThanSpecBus" localSheetId="4">'[2]BP'!$J$17</definedName>
    <definedName name="sheet11.AdjustedPLOthThanSpecBus" localSheetId="0">'[3]BP'!$J$17</definedName>
    <definedName name="sheet11.AdjustedPLOthThanSpecBus" localSheetId="12">'[4]BP'!$J$17</definedName>
    <definedName name="sheet11.AdjustedPLOthThanSpecBus">'[5]BP'!$J$17</definedName>
    <definedName name="sheet11.AdjustPLAfterDeprOthSpecInc" localSheetId="1">'[1]BP'!$J$23</definedName>
    <definedName name="sheet11.AdjustPLAfterDeprOthSpecInc" localSheetId="4">'[2]BP'!$J$23</definedName>
    <definedName name="sheet11.AdjustPLAfterDeprOthSpecInc" localSheetId="0">'[3]BP'!$J$23</definedName>
    <definedName name="sheet11.AdjustPLAfterDeprOthSpecInc" localSheetId="12">'[4]BP'!$J$23</definedName>
    <definedName name="sheet11.AdjustPLAfterDeprOthSpecInc">'[5]BP'!$J$23</definedName>
    <definedName name="sheet11.AmtAllowUs35ACt" localSheetId="1">'[1]BP'!$H$41</definedName>
    <definedName name="sheet11.AmtAllowUs35ACt" localSheetId="4">'[2]BP'!$H$41</definedName>
    <definedName name="sheet11.AmtAllowUs35ACt" localSheetId="0">'[3]BP'!$H$41</definedName>
    <definedName name="sheet11.AmtAllowUs35ACt" localSheetId="12">'[4]BP'!$H$41</definedName>
    <definedName name="sheet11.AmtAllowUs35ACt">'[5]BP'!$H$41</definedName>
    <definedName name="sheet11.AmtDebPLDisallowUs36" localSheetId="1">#REF!</definedName>
    <definedName name="sheet11.AmtDebPLDisallowUs36" localSheetId="19">#REF!</definedName>
    <definedName name="sheet11.AmtDebPLDisallowUs36" localSheetId="4">#REF!</definedName>
    <definedName name="sheet11.AmtDebPLDisallowUs36" localSheetId="0">#REF!</definedName>
    <definedName name="sheet11.AmtDebPLDisallowUs36" localSheetId="9">#REF!</definedName>
    <definedName name="sheet11.AmtDebPLDisallowUs36" localSheetId="12">#REF!</definedName>
    <definedName name="sheet11.AmtDebPLDisallowUs36">#REF!</definedName>
    <definedName name="sheet11.AmtDebPLDisallowUs37" localSheetId="1">#REF!</definedName>
    <definedName name="sheet11.AmtDebPLDisallowUs37" localSheetId="19">#REF!</definedName>
    <definedName name="sheet11.AmtDebPLDisallowUs37" localSheetId="4">#REF!</definedName>
    <definedName name="sheet11.AmtDebPLDisallowUs37" localSheetId="0">#REF!</definedName>
    <definedName name="sheet11.AmtDebPLDisallowUs37" localSheetId="9">#REF!</definedName>
    <definedName name="sheet11.AmtDebPLDisallowUs37" localSheetId="12">#REF!</definedName>
    <definedName name="sheet11.AmtDebPLDisallowUs37">#REF!</definedName>
    <definedName name="sheet11.AmtDebPLDisallowUs40" localSheetId="1">#REF!</definedName>
    <definedName name="sheet11.AmtDebPLDisallowUs40" localSheetId="19">#REF!</definedName>
    <definedName name="sheet11.AmtDebPLDisallowUs40" localSheetId="4">#REF!</definedName>
    <definedName name="sheet11.AmtDebPLDisallowUs40" localSheetId="0">#REF!</definedName>
    <definedName name="sheet11.AmtDebPLDisallowUs40" localSheetId="9">#REF!</definedName>
    <definedName name="sheet11.AmtDebPLDisallowUs40" localSheetId="12">#REF!</definedName>
    <definedName name="sheet11.AmtDebPLDisallowUs40">#REF!</definedName>
    <definedName name="sheet11.AmtDebPLDisallowUs40A" localSheetId="1">#REF!</definedName>
    <definedName name="sheet11.AmtDebPLDisallowUs40A" localSheetId="19">#REF!</definedName>
    <definedName name="sheet11.AmtDebPLDisallowUs40A" localSheetId="4">#REF!</definedName>
    <definedName name="sheet11.AmtDebPLDisallowUs40A" localSheetId="0">#REF!</definedName>
    <definedName name="sheet11.AmtDebPLDisallowUs40A" localSheetId="9">#REF!</definedName>
    <definedName name="sheet11.AmtDebPLDisallowUs40A">#REF!</definedName>
    <definedName name="sheet11.AmtDebPLDisallowUs43B" localSheetId="1">#REF!</definedName>
    <definedName name="sheet11.AmtDebPLDisallowUs43B" localSheetId="19">#REF!</definedName>
    <definedName name="sheet11.AmtDebPLDisallowUs43B" localSheetId="4">#REF!</definedName>
    <definedName name="sheet11.AmtDebPLDisallowUs43B" localSheetId="0">#REF!</definedName>
    <definedName name="sheet11.AmtDebPLDisallowUs43B" localSheetId="9">#REF!</definedName>
    <definedName name="sheet11.AmtDebPLDisallowUs43B">#REF!</definedName>
    <definedName name="sheet11.AmtDisallUs40NowAllow" localSheetId="1">#REF!</definedName>
    <definedName name="sheet11.AmtDisallUs40NowAllow" localSheetId="19">#REF!</definedName>
    <definedName name="sheet11.AmtDisallUs40NowAllow" localSheetId="4">#REF!</definedName>
    <definedName name="sheet11.AmtDisallUs40NowAllow" localSheetId="0">#REF!</definedName>
    <definedName name="sheet11.AmtDisallUs40NowAllow" localSheetId="9">#REF!</definedName>
    <definedName name="sheet11.AmtDisallUs40NowAllow">#REF!</definedName>
    <definedName name="sheet11.AmtDisallUs43BNowAllow" localSheetId="1">#REF!</definedName>
    <definedName name="sheet11.AmtDisallUs43BNowAllow" localSheetId="19">#REF!</definedName>
    <definedName name="sheet11.AmtDisallUs43BNowAllow" localSheetId="4">#REF!</definedName>
    <definedName name="sheet11.AmtDisallUs43BNowAllow" localSheetId="0">#REF!</definedName>
    <definedName name="sheet11.AmtDisallUs43BNowAllow" localSheetId="9">#REF!</definedName>
    <definedName name="sheet11.AmtDisallUs43BNowAllow">#REF!</definedName>
    <definedName name="sheet11.AnyOthAmtAllDeduct" localSheetId="1">#REF!</definedName>
    <definedName name="sheet11.AnyOthAmtAllDeduct" localSheetId="19">#REF!</definedName>
    <definedName name="sheet11.AnyOthAmtAllDeduct" localSheetId="4">#REF!</definedName>
    <definedName name="sheet11.AnyOthAmtAllDeduct" localSheetId="0">#REF!</definedName>
    <definedName name="sheet11.AnyOthAmtAllDeduct" localSheetId="9">#REF!</definedName>
    <definedName name="sheet11.AnyOthAmtAllDeduct">#REF!</definedName>
    <definedName name="sheet11.AnyOthIncNotInclInExpDisallowPL" localSheetId="1">#REF!</definedName>
    <definedName name="sheet11.AnyOthIncNotInclInExpDisallowPL" localSheetId="19">#REF!</definedName>
    <definedName name="sheet11.AnyOthIncNotInclInExpDisallowPL" localSheetId="4">#REF!</definedName>
    <definedName name="sheet11.AnyOthIncNotInclInExpDisallowPL" localSheetId="0">#REF!</definedName>
    <definedName name="sheet11.AnyOthIncNotInclInExpDisallowPL" localSheetId="9">#REF!</definedName>
    <definedName name="sheet11.AnyOthIncNotInclInExpDisallowPL">#REF!</definedName>
    <definedName name="sheet11.AOPBOISharInc" localSheetId="1">#REF!</definedName>
    <definedName name="sheet11.AOPBOISharInc" localSheetId="19">#REF!</definedName>
    <definedName name="sheet11.AOPBOISharInc" localSheetId="4">#REF!</definedName>
    <definedName name="sheet11.AOPBOISharInc" localSheetId="0">#REF!</definedName>
    <definedName name="sheet11.AOPBOISharInc" localSheetId="9">#REF!</definedName>
    <definedName name="sheet11.AOPBOISharInc">#REF!</definedName>
    <definedName name="sheet11.BalancePLOthThanSpecBus" localSheetId="1">'[1]BP'!$J$13</definedName>
    <definedName name="sheet11.BalancePLOthThanSpecBus" localSheetId="4">'[2]BP'!$J$13</definedName>
    <definedName name="sheet11.BalancePLOthThanSpecBus" localSheetId="0">'[3]BP'!$J$13</definedName>
    <definedName name="sheet11.BalancePLOthThanSpecBus" localSheetId="12">'[4]BP'!$J$13</definedName>
    <definedName name="sheet11.BalancePLOthThanSpecBus">'[5]BP'!$J$13</definedName>
    <definedName name="sheet11.DebPL35ACAmt" localSheetId="1">'[1]BP'!$H$40</definedName>
    <definedName name="sheet11.DebPL35ACAmt" localSheetId="4">'[2]BP'!$H$40</definedName>
    <definedName name="sheet11.DebPL35ACAmt" localSheetId="0">'[3]BP'!$H$40</definedName>
    <definedName name="sheet11.DebPL35ACAmt" localSheetId="12">'[4]BP'!$H$40</definedName>
    <definedName name="sheet11.DebPL35ACAmt">'[5]BP'!$H$40</definedName>
    <definedName name="sheet11.DebPLUs35ExcessAmt" localSheetId="1">#REF!</definedName>
    <definedName name="sheet11.DebPLUs35ExcessAmt" localSheetId="19">#REF!</definedName>
    <definedName name="sheet11.DebPLUs35ExcessAmt" localSheetId="4">#REF!</definedName>
    <definedName name="sheet11.DebPLUs35ExcessAmt" localSheetId="0">#REF!</definedName>
    <definedName name="sheet11.DebPLUs35ExcessAmt" localSheetId="9">#REF!</definedName>
    <definedName name="sheet11.DebPLUs35ExcessAmt" localSheetId="12">#REF!</definedName>
    <definedName name="sheet11.DebPLUs35ExcessAmt">#REF!</definedName>
    <definedName name="sheet11.DEDepreciationDebPLCosAct" localSheetId="1">#REF!</definedName>
    <definedName name="sheet11.DEDepreciationDebPLCosAct" localSheetId="19">#REF!</definedName>
    <definedName name="sheet11.DEDepreciationDebPLCosAct" localSheetId="4">#REF!</definedName>
    <definedName name="sheet11.DEDepreciationDebPLCosAct" localSheetId="0">#REF!</definedName>
    <definedName name="sheet11.DEDepreciationDebPLCosAct" localSheetId="9">#REF!</definedName>
    <definedName name="sheet11.DEDepreciationDebPLCosAct" localSheetId="12">#REF!</definedName>
    <definedName name="sheet11.DEDepreciationDebPLCosAct">#REF!</definedName>
    <definedName name="sheet11.DeductUs32_1_iii" localSheetId="1">#REF!</definedName>
    <definedName name="sheet11.DeductUs32_1_iii" localSheetId="19">#REF!</definedName>
    <definedName name="sheet11.DeductUs32_1_iii" localSheetId="4">#REF!</definedName>
    <definedName name="sheet11.DeductUs32_1_iii" localSheetId="0">#REF!</definedName>
    <definedName name="sheet11.DeductUs32_1_iii" localSheetId="9">#REF!</definedName>
    <definedName name="sheet11.DeductUs32_1_iii" localSheetId="12">#REF!</definedName>
    <definedName name="sheet11.DeductUs32_1_iii">#REF!</definedName>
    <definedName name="sheet11.DeemIncUs3380HHD80IA" localSheetId="1">#REF!</definedName>
    <definedName name="sheet11.DeemIncUs3380HHD80IA" localSheetId="19">#REF!</definedName>
    <definedName name="sheet11.DeemIncUs3380HHD80IA" localSheetId="4">#REF!</definedName>
    <definedName name="sheet11.DeemIncUs3380HHD80IA" localSheetId="0">#REF!</definedName>
    <definedName name="sheet11.DeemIncUs3380HHD80IA" localSheetId="9">#REF!</definedName>
    <definedName name="sheet11.DeemIncUs3380HHD80IA">#REF!</definedName>
    <definedName name="sheet11.DeemIncUs41" localSheetId="1">#REF!</definedName>
    <definedName name="sheet11.DeemIncUs41" localSheetId="19">#REF!</definedName>
    <definedName name="sheet11.DeemIncUs41" localSheetId="4">#REF!</definedName>
    <definedName name="sheet11.DeemIncUs41" localSheetId="0">#REF!</definedName>
    <definedName name="sheet11.DeemIncUs41" localSheetId="9">#REF!</definedName>
    <definedName name="sheet11.DeemIncUs41">#REF!</definedName>
    <definedName name="sheet11.DepreciationAllowUs32_1_i" localSheetId="1">'[1]BP'!$H$21</definedName>
    <definedName name="sheet11.DepreciationAllowUs32_1_i" localSheetId="4">'[2]BP'!$H$21</definedName>
    <definedName name="sheet11.DepreciationAllowUs32_1_i" localSheetId="0">'[3]BP'!$H$21</definedName>
    <definedName name="sheet11.DepreciationAllowUs32_1_i" localSheetId="12">'[4]BP'!$H$21</definedName>
    <definedName name="sheet11.DepreciationAllowUs32_1_i">'[5]BP'!$H$21</definedName>
    <definedName name="sheet11.DepreciationAllowUs32_1_ii" localSheetId="1">#REF!</definedName>
    <definedName name="sheet11.DepreciationAllowUs32_1_ii" localSheetId="19">#REF!</definedName>
    <definedName name="sheet11.DepreciationAllowUs32_1_ii" localSheetId="4">#REF!</definedName>
    <definedName name="sheet11.DepreciationAllowUs32_1_ii" localSheetId="0">#REF!</definedName>
    <definedName name="sheet11.DepreciationAllowUs32_1_ii" localSheetId="9">#REF!</definedName>
    <definedName name="sheet11.DepreciationAllowUs32_1_ii" localSheetId="12">#REF!</definedName>
    <definedName name="sheet11.DepreciationAllowUs32_1_ii">#REF!</definedName>
    <definedName name="sheet11.DepreciationDebPLCosAct" localSheetId="1">'[1]BP'!$J$18</definedName>
    <definedName name="sheet11.DepreciationDebPLCosAct" localSheetId="4">'[2]BP'!$J$18</definedName>
    <definedName name="sheet11.DepreciationDebPLCosAct" localSheetId="0">'[3]BP'!$J$18</definedName>
    <definedName name="sheet11.DepreciationDebPLCosAct" localSheetId="12">'[4]BP'!$J$18</definedName>
    <definedName name="sheet11.DepreciationDebPLCosAct">'[5]BP'!$J$18</definedName>
    <definedName name="sheet11.ExcessAmtDeduct35AC" localSheetId="1">#REF!</definedName>
    <definedName name="sheet11.ExcessAmtDeduct35AC" localSheetId="19">#REF!</definedName>
    <definedName name="sheet11.ExcessAmtDeduct35AC" localSheetId="4">#REF!</definedName>
    <definedName name="sheet11.ExcessAmtDeduct35AC" localSheetId="0">#REF!</definedName>
    <definedName name="sheet11.ExcessAmtDeduct35AC" localSheetId="9">#REF!</definedName>
    <definedName name="sheet11.ExcessAmtDeduct35AC" localSheetId="12">#REF!</definedName>
    <definedName name="sheet11.ExcessAmtDeduct35AC">#REF!</definedName>
    <definedName name="sheet11.ExpDebToPLExemptInc" localSheetId="1">'[1]BP'!$H$15</definedName>
    <definedName name="sheet11.ExpDebToPLExemptInc" localSheetId="4">'[2]BP'!$H$15</definedName>
    <definedName name="sheet11.ExpDebToPLExemptInc" localSheetId="0">'[3]BP'!$H$15</definedName>
    <definedName name="sheet11.ExpDebToPLExemptInc" localSheetId="12">'[4]BP'!$H$15</definedName>
    <definedName name="sheet11.ExpDebToPLExemptInc">'[5]BP'!$H$15</definedName>
    <definedName name="sheet11.ExpDebToPLOthHeads" localSheetId="1">'[1]BP'!$H$14</definedName>
    <definedName name="sheet11.ExpDebToPLOthHeads" localSheetId="4">'[2]BP'!$H$14</definedName>
    <definedName name="sheet11.ExpDebToPLOthHeads" localSheetId="0">'[3]BP'!$H$14</definedName>
    <definedName name="sheet11.ExpDebToPLOthHeads" localSheetId="12">'[4]BP'!$H$14</definedName>
    <definedName name="sheet11.ExpDebToPLOthHeads">'[5]BP'!$H$14</definedName>
    <definedName name="sheet11.FirmShareInc" localSheetId="1">#REF!</definedName>
    <definedName name="sheet11.FirmShareInc" localSheetId="19">#REF!</definedName>
    <definedName name="sheet11.FirmShareInc" localSheetId="4">#REF!</definedName>
    <definedName name="sheet11.FirmShareInc" localSheetId="0">#REF!</definedName>
    <definedName name="sheet11.FirmShareInc" localSheetId="9">#REF!</definedName>
    <definedName name="sheet11.FirmShareInc" localSheetId="12">#REF!</definedName>
    <definedName name="sheet11.FirmShareInc">#REF!</definedName>
    <definedName name="sheet11.InterestDisAllowUs23SMEAct" localSheetId="1">#REF!</definedName>
    <definedName name="sheet11.InterestDisAllowUs23SMEAct" localSheetId="19">#REF!</definedName>
    <definedName name="sheet11.InterestDisAllowUs23SMEAct" localSheetId="4">#REF!</definedName>
    <definedName name="sheet11.InterestDisAllowUs23SMEAct" localSheetId="0">#REF!</definedName>
    <definedName name="sheet11.InterestDisAllowUs23SMEAct" localSheetId="9">#REF!</definedName>
    <definedName name="sheet11.InterestDisAllowUs23SMEAct" localSheetId="12">#REF!</definedName>
    <definedName name="sheet11.InterestDisAllowUs23SMEAct">#REF!</definedName>
    <definedName name="sheet11.OthExempInc" localSheetId="1">#REF!</definedName>
    <definedName name="sheet11.OthExempInc" localSheetId="19">#REF!</definedName>
    <definedName name="sheet11.OthExempInc" localSheetId="4">#REF!</definedName>
    <definedName name="sheet11.OthExempInc" localSheetId="0">#REF!</definedName>
    <definedName name="sheet11.OthExempInc" localSheetId="9">#REF!</definedName>
    <definedName name="sheet11.OthExempInc" localSheetId="12">#REF!</definedName>
    <definedName name="sheet11.OthExempInc">#REF!</definedName>
    <definedName name="sheet11.OthItemDisallowUs28To44DA" localSheetId="1">#REF!</definedName>
    <definedName name="sheet11.OthItemDisallowUs28To44DA" localSheetId="19">#REF!</definedName>
    <definedName name="sheet11.OthItemDisallowUs28To44DA" localSheetId="4">#REF!</definedName>
    <definedName name="sheet11.OthItemDisallowUs28To44DA" localSheetId="0">#REF!</definedName>
    <definedName name="sheet11.OthItemDisallowUs28To44DA" localSheetId="9">#REF!</definedName>
    <definedName name="sheet11.OthItemDisallowUs28To44DA">#REF!</definedName>
    <definedName name="sheet11.PLAftAdjDedBusOthThanSpec" localSheetId="1">'[1]BP'!$J$45</definedName>
    <definedName name="sheet11.PLAftAdjDedBusOthThanSpec" localSheetId="4">'[2]BP'!$J$45</definedName>
    <definedName name="sheet11.PLAftAdjDedBusOthThanSpec" localSheetId="0">'[3]BP'!$J$45</definedName>
    <definedName name="sheet11.PLAftAdjDedBusOthThanSpec" localSheetId="12">'[4]BP'!$J$45</definedName>
    <definedName name="sheet11.PLAftAdjDedBusOthThanSpec">'[5]BP'!$J$45</definedName>
    <definedName name="sheet11.Section44AD" localSheetId="1">#REF!</definedName>
    <definedName name="sheet11.Section44AD" localSheetId="19">#REF!</definedName>
    <definedName name="sheet11.Section44AD" localSheetId="4">#REF!</definedName>
    <definedName name="sheet11.Section44AD" localSheetId="0">#REF!</definedName>
    <definedName name="sheet11.Section44AD" localSheetId="9">#REF!</definedName>
    <definedName name="sheet11.Section44AD" localSheetId="12">#REF!</definedName>
    <definedName name="sheet11.Section44AD">#REF!</definedName>
    <definedName name="sheet11.Section44AE" localSheetId="1">#REF!</definedName>
    <definedName name="sheet11.Section44AE" localSheetId="19">#REF!</definedName>
    <definedName name="sheet11.Section44AE" localSheetId="4">#REF!</definedName>
    <definedName name="sheet11.Section44AE" localSheetId="0">#REF!</definedName>
    <definedName name="sheet11.Section44AE" localSheetId="9">#REF!</definedName>
    <definedName name="sheet11.Section44AE" localSheetId="12">#REF!</definedName>
    <definedName name="sheet11.Section44AE">#REF!</definedName>
    <definedName name="sheet11.Section44AF" localSheetId="1">#REF!</definedName>
    <definedName name="sheet11.Section44AF" localSheetId="19">#REF!</definedName>
    <definedName name="sheet11.Section44AF" localSheetId="4">#REF!</definedName>
    <definedName name="sheet11.Section44AF" localSheetId="0">#REF!</definedName>
    <definedName name="sheet11.Section44AF" localSheetId="9">#REF!</definedName>
    <definedName name="sheet11.Section44AF" localSheetId="12">#REF!</definedName>
    <definedName name="sheet11.Section44AF">#REF!</definedName>
    <definedName name="sheet11.Section44B" localSheetId="1">#REF!</definedName>
    <definedName name="sheet11.Section44B" localSheetId="19">#REF!</definedName>
    <definedName name="sheet11.Section44B" localSheetId="4">#REF!</definedName>
    <definedName name="sheet11.Section44B" localSheetId="0">#REF!</definedName>
    <definedName name="sheet11.Section44B" localSheetId="9">#REF!</definedName>
    <definedName name="sheet11.Section44B">#REF!</definedName>
    <definedName name="sheet11.Section44BB" localSheetId="1">#REF!</definedName>
    <definedName name="sheet11.Section44BB" localSheetId="19">#REF!</definedName>
    <definedName name="sheet11.Section44BB" localSheetId="4">#REF!</definedName>
    <definedName name="sheet11.Section44BB" localSheetId="0">#REF!</definedName>
    <definedName name="sheet11.Section44BB" localSheetId="9">#REF!</definedName>
    <definedName name="sheet11.Section44BB">#REF!</definedName>
    <definedName name="sheet11.Section44BBA" localSheetId="1">#REF!</definedName>
    <definedName name="sheet11.Section44BBA" localSheetId="19">#REF!</definedName>
    <definedName name="sheet11.Section44BBA" localSheetId="4">#REF!</definedName>
    <definedName name="sheet11.Section44BBA" localSheetId="0">#REF!</definedName>
    <definedName name="sheet11.Section44BBA" localSheetId="9">#REF!</definedName>
    <definedName name="sheet11.Section44BBA">#REF!</definedName>
    <definedName name="sheet11.TotAfterAddToPLDeprOthSpecInc" localSheetId="1">'[1]BP'!$J$34</definedName>
    <definedName name="sheet11.TotAfterAddToPLDeprOthSpecInc" localSheetId="4">'[2]BP'!$J$34</definedName>
    <definedName name="sheet11.TotAfterAddToPLDeprOthSpecInc" localSheetId="0">'[3]BP'!$J$34</definedName>
    <definedName name="sheet11.TotAfterAddToPLDeprOthSpecInc" localSheetId="12">'[4]BP'!$J$34</definedName>
    <definedName name="sheet11.TotAfterAddToPLDeprOthSpecInc">'[5]BP'!$J$34</definedName>
    <definedName name="sheet11.TotDeductionAmts" localSheetId="1">'[1]BP'!$J$44</definedName>
    <definedName name="sheet11.TotDeductionAmts" localSheetId="4">'[2]BP'!$J$44</definedName>
    <definedName name="sheet11.TotDeductionAmts" localSheetId="0">'[3]BP'!$J$44</definedName>
    <definedName name="sheet11.TotDeductionAmts" localSheetId="12">'[4]BP'!$J$44</definedName>
    <definedName name="sheet11.TotDeductionAmts">'[5]BP'!$J$44</definedName>
    <definedName name="sheet11.TotDeprAllowITAct" localSheetId="1">'[1]BP'!$J$22</definedName>
    <definedName name="sheet11.TotDeprAllowITAct" localSheetId="4">'[2]BP'!$J$22</definedName>
    <definedName name="sheet11.TotDeprAllowITAct" localSheetId="0">'[3]BP'!$J$22</definedName>
    <definedName name="sheet11.TotDeprAllowITAct" localSheetId="12">'[4]BP'!$J$22</definedName>
    <definedName name="sheet11.TotDeprAllowITAct">'[5]BP'!$J$22</definedName>
    <definedName name="sheet11.TotExempIncPL" localSheetId="1">#REF!</definedName>
    <definedName name="sheet11.TotExempIncPL" localSheetId="19">#REF!</definedName>
    <definedName name="sheet11.TotExempIncPL" localSheetId="4">#REF!</definedName>
    <definedName name="sheet11.TotExempIncPL" localSheetId="0">#REF!</definedName>
    <definedName name="sheet11.TotExempIncPL" localSheetId="9">#REF!</definedName>
    <definedName name="sheet11.TotExempIncPL" localSheetId="12">#REF!</definedName>
    <definedName name="sheet11.TotExempIncPL">#REF!</definedName>
    <definedName name="sheet11.TotExpDebPL" localSheetId="1">'[1]BP'!$H$16</definedName>
    <definedName name="sheet11.TotExpDebPL" localSheetId="4">'[2]BP'!$H$16</definedName>
    <definedName name="sheet11.TotExpDebPL" localSheetId="0">'[3]BP'!$H$16</definedName>
    <definedName name="sheet11.TotExpDebPL" localSheetId="12">'[4]BP'!$H$16</definedName>
    <definedName name="sheet11.TotExpDebPL">'[5]BP'!$H$16</definedName>
    <definedName name="sheet12.AdditionUs28to44DA" localSheetId="1">'[1]BP'!$J$70</definedName>
    <definedName name="sheet12.AdditionUs28to44DA" localSheetId="4">'[2]BP'!$J$70</definedName>
    <definedName name="sheet12.AdditionUs28to44DA" localSheetId="0">'[3]BP'!$J$70</definedName>
    <definedName name="sheet12.AdditionUs28to44DA" localSheetId="12">'[4]BP'!$J$70</definedName>
    <definedName name="sheet12.AdditionUs28to44DA">'[5]BP'!$J$70</definedName>
    <definedName name="sheet12.AddSec2844DA" localSheetId="1">'[1]BP'!$J$75</definedName>
    <definedName name="sheet12.AddSec2844DA" localSheetId="4">'[2]BP'!$J$75</definedName>
    <definedName name="sheet12.AddSec2844DA" localSheetId="0">'[3]BP'!$J$75</definedName>
    <definedName name="sheet12.AddSec2844DA" localSheetId="12">'[4]BP'!$J$75</definedName>
    <definedName name="sheet12.AddSec2844DA">'[5]BP'!$J$75</definedName>
    <definedName name="sheet12.AdjustedPLFrmSpecifiedBus" localSheetId="1">'[1]BP'!$J$79</definedName>
    <definedName name="sheet12.AdjustedPLFrmSpecifiedBus" localSheetId="4">'[2]BP'!$J$79</definedName>
    <definedName name="sheet12.AdjustedPLFrmSpecifiedBus" localSheetId="0">'[3]BP'!$J$79</definedName>
    <definedName name="sheet12.AdjustedPLFrmSpecifiedBus" localSheetId="12">'[4]BP'!$J$79</definedName>
    <definedName name="sheet12.AdjustedPLFrmSpecifiedBus">'[5]BP'!$J$79</definedName>
    <definedName name="sheet12.AdjustedPLFrmSpecuBus" localSheetId="1">'[1]BP'!$J$72</definedName>
    <definedName name="sheet12.AdjustedPLFrmSpecuBus" localSheetId="4">'[2]BP'!$J$72</definedName>
    <definedName name="sheet12.AdjustedPLFrmSpecuBus" localSheetId="0">'[3]BP'!$J$72</definedName>
    <definedName name="sheet12.AdjustedPLFrmSpecuBus" localSheetId="12">'[4]BP'!$J$72</definedName>
    <definedName name="sheet12.AdjustedPLFrmSpecuBus">'[5]BP'!$J$72</definedName>
    <definedName name="sheet12.ChapterXIIG" localSheetId="1">#REF!</definedName>
    <definedName name="sheet12.ChapterXIIG" localSheetId="19">#REF!</definedName>
    <definedName name="sheet12.ChapterXIIG" localSheetId="4">#REF!</definedName>
    <definedName name="sheet12.ChapterXIIG" localSheetId="0">#REF!</definedName>
    <definedName name="sheet12.ChapterXIIG" localSheetId="9">#REF!</definedName>
    <definedName name="sheet12.ChapterXIIG" localSheetId="12">#REF!</definedName>
    <definedName name="sheet12.ChapterXIIG">#REF!</definedName>
    <definedName name="sheet12.DedSec2844DA" localSheetId="1">'[1]BP'!$J$76</definedName>
    <definedName name="sheet12.DedSec2844DA" localSheetId="4">'[2]BP'!$J$76</definedName>
    <definedName name="sheet12.DedSec2844DA" localSheetId="0">'[3]BP'!$J$76</definedName>
    <definedName name="sheet12.DedSec2844DA" localSheetId="12">'[4]BP'!$J$76</definedName>
    <definedName name="sheet12.DedSec2844DA">'[5]BP'!$J$76</definedName>
    <definedName name="sheet12.DeductUs28to44DA" localSheetId="1">'[1]BP'!$J$71</definedName>
    <definedName name="sheet12.DeductUs28to44DA" localSheetId="4">'[2]BP'!$J$71</definedName>
    <definedName name="sheet12.DeductUs28to44DA" localSheetId="0">'[3]BP'!$J$71</definedName>
    <definedName name="sheet12.DeductUs28to44DA" localSheetId="12">'[4]BP'!$J$71</definedName>
    <definedName name="sheet12.DeductUs28to44DA">'[5]BP'!$J$71</definedName>
    <definedName name="sheet12.DeductUs35AD" localSheetId="1">'[1]BP'!$J$78</definedName>
    <definedName name="sheet12.DeductUs35AD" localSheetId="4">'[2]BP'!$J$78</definedName>
    <definedName name="sheet12.DeductUs35AD" localSheetId="0">'[3]BP'!$J$78</definedName>
    <definedName name="sheet12.DeductUs35AD" localSheetId="12">'[4]BP'!$J$78</definedName>
    <definedName name="sheet12.DeductUs35AD">'[5]BP'!$J$78</definedName>
    <definedName name="sheet12.DENetPLBusOthThanSpec7A7B7C" localSheetId="1">'[1]BP'!$H$67</definedName>
    <definedName name="sheet12.DENetPLBusOthThanSpec7A7B7C" localSheetId="4">'[2]BP'!$H$67</definedName>
    <definedName name="sheet12.DENetPLBusOthThanSpec7A7B7C" localSheetId="0">'[3]BP'!$H$67</definedName>
    <definedName name="sheet12.DENetPLBusOthThanSpec7A7B7C" localSheetId="12">'[4]BP'!$H$67</definedName>
    <definedName name="sheet12.DENetPLBusOthThanSpec7A7B7C">'[5]BP'!$H$67</definedName>
    <definedName name="sheet12.FirstSchTAct" localSheetId="1">#REF!</definedName>
    <definedName name="sheet12.FirstSchTAct" localSheetId="19">#REF!</definedName>
    <definedName name="sheet12.FirstSchTAct" localSheetId="4">#REF!</definedName>
    <definedName name="sheet12.FirstSchTAct" localSheetId="0">#REF!</definedName>
    <definedName name="sheet12.FirstSchTAct" localSheetId="9">#REF!</definedName>
    <definedName name="sheet12.FirstSchTAct" localSheetId="12">#REF!</definedName>
    <definedName name="sheet12.FirstSchTAct">#REF!</definedName>
    <definedName name="sheet12.IncChrgUnHdProftGain" localSheetId="1">#REF!</definedName>
    <definedName name="sheet12.IncChrgUnHdProftGain" localSheetId="19">#REF!</definedName>
    <definedName name="sheet12.IncChrgUnHdProftGain" localSheetId="4">#REF!</definedName>
    <definedName name="sheet12.IncChrgUnHdProftGain" localSheetId="0">#REF!</definedName>
    <definedName name="sheet12.IncChrgUnHdProftGain" localSheetId="9">#REF!</definedName>
    <definedName name="sheet12.IncChrgUnHdProftGain" localSheetId="12">#REF!</definedName>
    <definedName name="sheet12.IncChrgUnHdProftGain">#REF!</definedName>
    <definedName name="sheet12.NetPLAftAdjBusOthThanSpec" localSheetId="1">'[1]BP'!$J$66</definedName>
    <definedName name="sheet12.NetPLAftAdjBusOthThanSpec" localSheetId="4">'[2]BP'!$J$66</definedName>
    <definedName name="sheet12.NetPLAftAdjBusOthThanSpec" localSheetId="0">'[3]BP'!$J$66</definedName>
    <definedName name="sheet12.NetPLAftAdjBusOthThanSpec" localSheetId="12">'[4]BP'!$J$66</definedName>
    <definedName name="sheet12.NetPLAftAdjBusOthThanSpec">'[5]BP'!$J$66</definedName>
    <definedName name="sheet12.NetPLBusOthThanSpec7A7B7C" localSheetId="1">'[1]BP'!$J$67</definedName>
    <definedName name="sheet12.NetPLBusOthThanSpec7A7B7C" localSheetId="4">'[2]BP'!$J$67</definedName>
    <definedName name="sheet12.NetPLBusOthThanSpec7A7B7C" localSheetId="0">'[3]BP'!$J$67</definedName>
    <definedName name="sheet12.NetPLBusOthThanSpec7A7B7C" localSheetId="12">'[4]BP'!$J$67</definedName>
    <definedName name="sheet12.NetPLBusOthThanSpec7A7B7C">'[5]BP'!$J$67</definedName>
    <definedName name="sheet12.NetPLFrmSpecBus" localSheetId="1">'[1]BP'!$J$69</definedName>
    <definedName name="sheet12.NetPLFrmSpecBus" localSheetId="4">'[2]BP'!$J$69</definedName>
    <definedName name="sheet12.NetPLFrmSpecBus" localSheetId="0">'[3]BP'!$J$69</definedName>
    <definedName name="sheet12.NetPLFrmSpecBus" localSheetId="12">'[4]BP'!$J$69</definedName>
    <definedName name="sheet12.NetPLFrmSpecBus">'[5]BP'!$J$69</definedName>
    <definedName name="sheet12.NetPLFrmSpecifiedBus" localSheetId="1">'[1]BP'!$J$74</definedName>
    <definedName name="sheet12.NetPLFrmSpecifiedBus" localSheetId="4">'[2]BP'!$J$74</definedName>
    <definedName name="sheet12.NetPLFrmSpecifiedBus" localSheetId="0">'[3]BP'!$J$74</definedName>
    <definedName name="sheet12.NetPLFrmSpecifiedBus" localSheetId="12">'[4]BP'!$J$74</definedName>
    <definedName name="sheet12.NetPLFrmSpecifiedBus">'[5]BP'!$J$74</definedName>
    <definedName name="sheet12.ProfitLossBfrDeductUs10s" localSheetId="1">'[1]BP'!$J$59</definedName>
    <definedName name="sheet12.ProfitLossBfrDeductUs10s" localSheetId="4">'[2]BP'!$J$59</definedName>
    <definedName name="sheet12.ProfitLossBfrDeductUs10s" localSheetId="0">'[3]BP'!$J$59</definedName>
    <definedName name="sheet12.ProfitLossBfrDeductUs10s" localSheetId="12">'[4]BP'!$J$59</definedName>
    <definedName name="sheet12.ProfitLossBfrDeductUs10s">'[5]BP'!$J$59</definedName>
    <definedName name="sheet12.ProfLossFromSpecifiedBus" localSheetId="1">'[1]BP'!$J$77</definedName>
    <definedName name="sheet12.ProfLossFromSpecifiedBus" localSheetId="4">'[2]BP'!$J$77</definedName>
    <definedName name="sheet12.ProfLossFromSpecifiedBus" localSheetId="0">'[3]BP'!$J$77</definedName>
    <definedName name="sheet12.ProfLossFromSpecifiedBus" localSheetId="12">'[4]BP'!$J$77</definedName>
    <definedName name="sheet12.ProfLossFromSpecifiedBus">'[5]BP'!$J$77</definedName>
    <definedName name="sheet12.Section10A" localSheetId="1">#REF!</definedName>
    <definedName name="sheet12.Section10A" localSheetId="19">#REF!</definedName>
    <definedName name="sheet12.Section10A" localSheetId="4">#REF!</definedName>
    <definedName name="sheet12.Section10A" localSheetId="0">#REF!</definedName>
    <definedName name="sheet12.Section10A" localSheetId="9">#REF!</definedName>
    <definedName name="sheet12.Section10A" localSheetId="12">#REF!</definedName>
    <definedName name="sheet12.Section10A">#REF!</definedName>
    <definedName name="sheet12.Section10AA" localSheetId="1">#REF!</definedName>
    <definedName name="sheet12.Section10AA" localSheetId="19">#REF!</definedName>
    <definedName name="sheet12.Section10AA" localSheetId="4">#REF!</definedName>
    <definedName name="sheet12.Section10AA" localSheetId="0">#REF!</definedName>
    <definedName name="sheet12.Section10AA" localSheetId="9">#REF!</definedName>
    <definedName name="sheet12.Section10AA" localSheetId="12">#REF!</definedName>
    <definedName name="sheet12.Section10AA">#REF!</definedName>
    <definedName name="sheet12.Section10B" localSheetId="1">#REF!</definedName>
    <definedName name="sheet12.Section10B" localSheetId="19">#REF!</definedName>
    <definedName name="sheet12.Section10B" localSheetId="4">#REF!</definedName>
    <definedName name="sheet12.Section10B" localSheetId="0">#REF!</definedName>
    <definedName name="sheet12.Section10B" localSheetId="9">#REF!</definedName>
    <definedName name="sheet12.Section10B" localSheetId="12">#REF!</definedName>
    <definedName name="sheet12.Section10B">#REF!</definedName>
    <definedName name="sheet12.Section10BA" localSheetId="1">#REF!</definedName>
    <definedName name="sheet12.Section10BA" localSheetId="19">#REF!</definedName>
    <definedName name="sheet12.Section10BA" localSheetId="4">#REF!</definedName>
    <definedName name="sheet12.Section10BA" localSheetId="0">#REF!</definedName>
    <definedName name="sheet12.Section10BA" localSheetId="9">#REF!</definedName>
    <definedName name="sheet12.Section10BA">#REF!</definedName>
    <definedName name="sheet12.Section44BBB" localSheetId="1">#REF!</definedName>
    <definedName name="sheet12.Section44BBB" localSheetId="19">#REF!</definedName>
    <definedName name="sheet12.Section44BBB" localSheetId="4">#REF!</definedName>
    <definedName name="sheet12.Section44BBB" localSheetId="0">#REF!</definedName>
    <definedName name="sheet12.Section44BBB" localSheetId="9">#REF!</definedName>
    <definedName name="sheet12.Section44BBB">#REF!</definedName>
    <definedName name="sheet12.Section44D" localSheetId="1">#REF!</definedName>
    <definedName name="sheet12.Section44D" localSheetId="19">#REF!</definedName>
    <definedName name="sheet12.Section44D" localSheetId="4">#REF!</definedName>
    <definedName name="sheet12.Section44D" localSheetId="0">#REF!</definedName>
    <definedName name="sheet12.Section44D" localSheetId="9">#REF!</definedName>
    <definedName name="sheet12.Section44D">#REF!</definedName>
    <definedName name="sheet12.Section44DA" localSheetId="1">#REF!</definedName>
    <definedName name="sheet12.Section44DA" localSheetId="19">#REF!</definedName>
    <definedName name="sheet12.Section44DA" localSheetId="4">#REF!</definedName>
    <definedName name="sheet12.Section44DA" localSheetId="0">#REF!</definedName>
    <definedName name="sheet12.Section44DA" localSheetId="9">#REF!</definedName>
    <definedName name="sheet12.Section44DA">#REF!</definedName>
    <definedName name="sheet12.TotDeductionUs10s" localSheetId="1">'[1]BP'!$J$65</definedName>
    <definedName name="sheet12.TotDeductionUs10s" localSheetId="4">'[2]BP'!$J$65</definedName>
    <definedName name="sheet12.TotDeductionUs10s" localSheetId="0">'[3]BP'!$J$65</definedName>
    <definedName name="sheet12.TotDeductionUs10s" localSheetId="12">'[4]BP'!$J$65</definedName>
    <definedName name="sheet12.TotDeductionUs10s">'[5]BP'!$J$65</definedName>
    <definedName name="sheet12.TotDeemedProfitBusUs" localSheetId="1">'[1]BP'!$J$58</definedName>
    <definedName name="sheet12.TotDeemedProfitBusUs" localSheetId="4">'[2]BP'!$J$58</definedName>
    <definedName name="sheet12.TotDeemedProfitBusUs" localSheetId="0">'[3]BP'!$J$58</definedName>
    <definedName name="sheet12.TotDeemedProfitBusUs" localSheetId="12">'[4]BP'!$J$58</definedName>
    <definedName name="sheet12.TotDeemedProfitBusUs">'[5]BP'!$J$58</definedName>
    <definedName name="sheet16.BalBusLossAftSetoff" localSheetId="1">'[1]CYLA BFLA'!$F$15</definedName>
    <definedName name="sheet16.BalBusLossAftSetoff" localSheetId="4">'[2]CYLA BFLA'!$F$15</definedName>
    <definedName name="sheet16.BalBusLossAftSetoff" localSheetId="0">'[3]CYLA BFLA'!$F$15</definedName>
    <definedName name="sheet16.BalBusLossAftSetoff" localSheetId="12">'[4]CYLA BFLA'!$F$15</definedName>
    <definedName name="sheet16.BalBusLossAftSetoff">'[5]CYLA BFLA'!$F$15</definedName>
    <definedName name="sheet16.BalHPlossCurYrAftSetoff" localSheetId="1">'[1]CYLA BFLA'!$E$15</definedName>
    <definedName name="sheet16.BalHPlossCurYrAftSetoff" localSheetId="4">'[2]CYLA BFLA'!$E$15</definedName>
    <definedName name="sheet16.BalHPlossCurYrAftSetoff" localSheetId="0">'[3]CYLA BFLA'!$E$15</definedName>
    <definedName name="sheet16.BalHPlossCurYrAftSetoff" localSheetId="12">'[4]CYLA BFLA'!$E$15</definedName>
    <definedName name="sheet16.BalHPlossCurYrAftSetoff">'[5]CYLA BFLA'!$E$15</definedName>
    <definedName name="sheet16.TotAllUs35cl4Setoff" localSheetId="1">'[1]CYLA BFLA'!$G$28</definedName>
    <definedName name="sheet16.TotAllUs35cl4Setoff" localSheetId="4">'[2]CYLA BFLA'!$G$28</definedName>
    <definedName name="sheet16.TotAllUs35cl4Setoff" localSheetId="0">'[3]CYLA BFLA'!$G$28</definedName>
    <definedName name="sheet16.TotAllUs35cl4Setoff" localSheetId="12">'[4]CYLA BFLA'!$G$28</definedName>
    <definedName name="sheet16.TotAllUs35cl4Setoff">'[5]CYLA BFLA'!$G$28</definedName>
    <definedName name="sheet16.TotBusLossSetoff" localSheetId="1">'[1]CYLA BFLA'!$F$14</definedName>
    <definedName name="sheet16.TotBusLossSetoff" localSheetId="4">'[2]CYLA BFLA'!$F$14</definedName>
    <definedName name="sheet16.TotBusLossSetoff" localSheetId="0">'[3]CYLA BFLA'!$F$14</definedName>
    <definedName name="sheet16.TotBusLossSetoff" localSheetId="12">'[4]CYLA BFLA'!$F$14</definedName>
    <definedName name="sheet16.TotBusLossSetoff">'[5]CYLA BFLA'!$F$14</definedName>
    <definedName name="sheet16.TotHPlossCurYrSetoff" localSheetId="1">'[1]CYLA BFLA'!$E$14</definedName>
    <definedName name="sheet16.TotHPlossCurYrSetoff" localSheetId="4">'[2]CYLA BFLA'!$E$14</definedName>
    <definedName name="sheet16.TotHPlossCurYrSetoff" localSheetId="0">'[3]CYLA BFLA'!$E$14</definedName>
    <definedName name="sheet16.TotHPlossCurYrSetoff" localSheetId="12">'[4]CYLA BFLA'!$E$14</definedName>
    <definedName name="sheet16.TotHPlossCurYrSetoff">'[5]CYLA BFLA'!$E$14</definedName>
    <definedName name="sheet16.TotOthSrcLossNoRaceHorseSetoff" localSheetId="1">'[1]CYLA BFLA'!$G$14</definedName>
    <definedName name="sheet16.TotOthSrcLossNoRaceHorseSetoff" localSheetId="4">'[2]CYLA BFLA'!$G$14</definedName>
    <definedName name="sheet16.TotOthSrcLossNoRaceHorseSetoff" localSheetId="0">'[3]CYLA BFLA'!$G$14</definedName>
    <definedName name="sheet16.TotOthSrcLossNoRaceHorseSetoff" localSheetId="12">'[4]CYLA BFLA'!$G$14</definedName>
    <definedName name="sheet16.TotOthSrcLossNoRaceHorseSetoff">'[5]CYLA BFLA'!$G$14</definedName>
    <definedName name="sheet16.TotUnabsorbedDeprSetoff" localSheetId="1">'[1]CYLA BFLA'!$F$28</definedName>
    <definedName name="sheet16.TotUnabsorbedDeprSetoff" localSheetId="4">'[2]CYLA BFLA'!$F$28</definedName>
    <definedName name="sheet16.TotUnabsorbedDeprSetoff" localSheetId="0">'[3]CYLA BFLA'!$F$28</definedName>
    <definedName name="sheet16.TotUnabsorbedDeprSetoff" localSheetId="12">'[4]CYLA BFLA'!$F$28</definedName>
    <definedName name="sheet16.TotUnabsorbedDeprSetoff">'[5]CYLA BFLA'!$F$28</definedName>
    <definedName name="Sheet20.scei.NetAgriIncOrOthrIncRule7" localSheetId="1">'[1]EI'!$F$5</definedName>
    <definedName name="Sheet20.scei.NetAgriIncOrOthrIncRule7" localSheetId="4">'[2]EI'!$F$5</definedName>
    <definedName name="Sheet20.scei.NetAgriIncOrOthrIncRule7" localSheetId="0">'[3]EI'!$F$5</definedName>
    <definedName name="Sheet20.scei.NetAgriIncOrOthrIncRule7" localSheetId="12">'[4]EI'!$F$5</definedName>
    <definedName name="Sheet20.scei.NetAgriIncOrOthrIncRule7">'[5]EI'!$F$5</definedName>
    <definedName name="Sheet20.scei.Others" localSheetId="1">'[1]EI'!$F$10</definedName>
    <definedName name="Sheet20.scei.Others" localSheetId="4">'[2]EI'!$F$10</definedName>
    <definedName name="Sheet20.scei.Others" localSheetId="0">'[3]EI'!$F$10</definedName>
    <definedName name="Sheet20.scei.Others" localSheetId="12">'[4]EI'!$F$10</definedName>
    <definedName name="Sheet20.scei.Others">'[5]EI'!$F$10</definedName>
    <definedName name="Sheet20.scei.ShareOfProfitFirmAOP" localSheetId="1">'[1]EI'!$F$9</definedName>
    <definedName name="Sheet20.scei.ShareOfProfitFirmAOP" localSheetId="4">'[2]EI'!$F$9</definedName>
    <definedName name="Sheet20.scei.ShareOfProfitFirmAOP" localSheetId="0">'[3]EI'!$F$9</definedName>
    <definedName name="Sheet20.scei.ShareOfProfitFirmAOP" localSheetId="12">'[4]EI'!$F$9</definedName>
    <definedName name="Sheet20.scei.ShareOfProfitFirmAOP">'[5]EI'!$F$9</definedName>
    <definedName name="sheet22.YesNo" localSheetId="1">'[1]PART_C'!$IV$9:$IV$10</definedName>
    <definedName name="sheet22.YesNo" localSheetId="4">'[2]PART_C'!$IV$9:$IV$10</definedName>
    <definedName name="sheet22.YesNo" localSheetId="0">'[3]PART_C'!$IV$9:$IV$10</definedName>
    <definedName name="sheet22.YesNo" localSheetId="12">'[4]PART_C'!$IV$9:$IV$10</definedName>
    <definedName name="sheet22.YesNo">'[5]PART_C'!$IV$9:$IV$10</definedName>
    <definedName name="sheet3.BusinessReceipts" localSheetId="5">'[17]PART A - PL'!$AL$49</definedName>
    <definedName name="sheet3.BusinessReceipts" localSheetId="7">'[17]PART A - PL'!$AL$49</definedName>
    <definedName name="sheet3.BusinessReceipts" localSheetId="6">'[17]PART A - PL'!$AL$49</definedName>
    <definedName name="sheet3.BusinessReceipts" localSheetId="2">'[17]PART A - PL'!$AL$49</definedName>
    <definedName name="sheet3.BusinessReceipts" localSheetId="0">'[17]PART A - PL'!$AL$49</definedName>
    <definedName name="sheet3.BusinessReceipts" localSheetId="3">'[17]PART A - PL'!$AL$49</definedName>
    <definedName name="sheet3.BusinessReceipts">'[17]PART A - PL'!$AL$49</definedName>
    <definedName name="sheet3.TotCurrAssetLoanAdv" localSheetId="1">#REF!</definedName>
    <definedName name="sheet3.TotCurrAssetLoanAdv" localSheetId="19">#REF!</definedName>
    <definedName name="sheet3.TotCurrAssetLoanAdv" localSheetId="4">#REF!</definedName>
    <definedName name="sheet3.TotCurrAssetLoanAdv" localSheetId="0">#REF!</definedName>
    <definedName name="sheet3.TotCurrAssetLoanAdv" localSheetId="9">#REF!</definedName>
    <definedName name="sheet3.TotCurrAssetLoanAdv" localSheetId="12">#REF!</definedName>
    <definedName name="sheet3.TotCurrAssetLoanAdv">#REF!</definedName>
    <definedName name="sheet3.TotCurrLiabilitiesProvision" localSheetId="1">#REF!</definedName>
    <definedName name="sheet3.TotCurrLiabilitiesProvision" localSheetId="19">#REF!</definedName>
    <definedName name="sheet3.TotCurrLiabilitiesProvision" localSheetId="4">#REF!</definedName>
    <definedName name="sheet3.TotCurrLiabilitiesProvision" localSheetId="0">#REF!</definedName>
    <definedName name="sheet3.TotCurrLiabilitiesProvision" localSheetId="9">#REF!</definedName>
    <definedName name="sheet3.TotCurrLiabilitiesProvision" localSheetId="12">#REF!</definedName>
    <definedName name="sheet3.TotCurrLiabilitiesProvision">#REF!</definedName>
    <definedName name="sheet4.ClosingStock" localSheetId="1">#REF!</definedName>
    <definedName name="sheet4.ClosingStock" localSheetId="19">#REF!</definedName>
    <definedName name="sheet4.ClosingStock" localSheetId="4">#REF!</definedName>
    <definedName name="sheet4.ClosingStock" localSheetId="0">#REF!</definedName>
    <definedName name="sheet4.ClosingStock" localSheetId="9">#REF!</definedName>
    <definedName name="sheet4.ClosingStock" localSheetId="12">#REF!</definedName>
    <definedName name="sheet4.ClosingStock">#REF!</definedName>
    <definedName name="sheet4.TotExciseCustomsVAT" localSheetId="1">#REF!</definedName>
    <definedName name="sheet4.TotExciseCustomsVAT" localSheetId="19">#REF!</definedName>
    <definedName name="sheet4.TotExciseCustomsVAT" localSheetId="4">#REF!</definedName>
    <definedName name="sheet4.TotExciseCustomsVAT" localSheetId="0">#REF!</definedName>
    <definedName name="sheet4.TotExciseCustomsVAT" localSheetId="9">#REF!</definedName>
    <definedName name="sheet4.TotExciseCustomsVAT">#REF!</definedName>
    <definedName name="sheet4.TotOthIncome" localSheetId="1">#REF!</definedName>
    <definedName name="sheet4.TotOthIncome" localSheetId="19">#REF!</definedName>
    <definedName name="sheet4.TotOthIncome" localSheetId="4">#REF!</definedName>
    <definedName name="sheet4.TotOthIncome" localSheetId="0">#REF!</definedName>
    <definedName name="sheet4.TotOthIncome" localSheetId="9">#REF!</definedName>
    <definedName name="sheet4.TotOthIncome">#REF!</definedName>
    <definedName name="sheet6.Yesno">'[19]PART - A OI'!$O$8:$O$9</definedName>
    <definedName name="sheet8b.CurrentYearLoss" localSheetId="1">'[1]PART_B'!$J$23</definedName>
    <definedName name="sheet8b.CurrentYearLoss" localSheetId="4">'[2]PART_B'!$J$23</definedName>
    <definedName name="sheet8b.CurrentYearLoss" localSheetId="0">'[3]PART_B'!$J$23</definedName>
    <definedName name="sheet8b.CurrentYearLoss" localSheetId="12">'[4]PART_B'!$J$23</definedName>
    <definedName name="sheet8b.CurrentYearLoss">'[5]PART_B'!$J$23</definedName>
    <definedName name="sheet8b.DeductionsUnderScheduleVIA" localSheetId="1">'[1]PART_B'!$J$28</definedName>
    <definedName name="sheet8b.DeductionsUnderScheduleVIA" localSheetId="4">'[2]PART_B'!$J$28</definedName>
    <definedName name="sheet8b.DeductionsUnderScheduleVIA" localSheetId="0">'[3]PART_B'!$J$28</definedName>
    <definedName name="sheet8b.DeductionsUnderScheduleVIA" localSheetId="12">'[4]PART_B'!$J$28</definedName>
    <definedName name="sheet8b.DeductionsUnderScheduleVIA">'[5]PART_B'!$J$28</definedName>
    <definedName name="sheet8b.DeemedTotIncSec115JC" localSheetId="1">'[1]PART_B'!$J$35</definedName>
    <definedName name="sheet8b.DeemedTotIncSec115JC" localSheetId="4">'[2]PART_B'!$J$35</definedName>
    <definedName name="sheet8b.DeemedTotIncSec115JC" localSheetId="0">'[3]PART_B'!$J$35</definedName>
    <definedName name="sheet8b.DeemedTotIncSec115JC" localSheetId="12">'[4]PART_B'!$J$35</definedName>
    <definedName name="sheet8b.DeemedTotIncSec115JC">'[5]PART_B'!$J$35</definedName>
    <definedName name="sheet8b.GrossTotalIncome" localSheetId="1">'[1]PART_B'!$J$26</definedName>
    <definedName name="sheet8b.GrossTotalIncome" localSheetId="4">'[2]PART_B'!$J$26</definedName>
    <definedName name="sheet8b.GrossTotalIncome" localSheetId="0">'[3]PART_B'!$J$26</definedName>
    <definedName name="sheet8b.GrossTotalIncome" localSheetId="12">'[4]PART_B'!$J$26</definedName>
    <definedName name="sheet8b.GrossTotalIncome">'[5]PART_B'!$J$26</definedName>
    <definedName name="sheet8b.IncChargeTaxSplRate111A112" localSheetId="1">'[1]PART_B'!$J$27</definedName>
    <definedName name="sheet8b.IncChargeTaxSplRate111A112" localSheetId="4">'[2]PART_B'!$J$27</definedName>
    <definedName name="sheet8b.IncChargeTaxSplRate111A112" localSheetId="0">'[3]PART_B'!$J$27</definedName>
    <definedName name="sheet8b.IncChargeTaxSplRate111A112" localSheetId="12">'[4]PART_B'!$J$27</definedName>
    <definedName name="sheet8b.IncChargeTaxSplRate111A112">'[5]PART_B'!$J$27</definedName>
    <definedName name="sheet8b.IncomeFromHP" localSheetId="1">'[1]PART_B'!$J$2</definedName>
    <definedName name="sheet8b.IncomeFromHP" localSheetId="4">'[2]PART_B'!$J$2</definedName>
    <definedName name="sheet8b.IncomeFromHP" localSheetId="0">'[3]PART_B'!$J$2</definedName>
    <definedName name="sheet8b.IncomeFromHP" localSheetId="12">'[4]PART_B'!$J$2</definedName>
    <definedName name="sheet8b.IncomeFromHP">'[5]PART_B'!$J$2</definedName>
    <definedName name="sheet8b.LongTerm" localSheetId="1">'[1]PART_B'!$H$15</definedName>
    <definedName name="sheet8b.LongTerm" localSheetId="4">'[2]PART_B'!$H$15</definedName>
    <definedName name="sheet8b.LongTerm" localSheetId="0">'[3]PART_B'!$H$15</definedName>
    <definedName name="sheet8b.LongTerm" localSheetId="12">'[4]PART_B'!$H$15</definedName>
    <definedName name="sheet8b.LongTerm">'[5]PART_B'!$H$15</definedName>
    <definedName name="Sheet8b.LongTermNP" localSheetId="1">'[1]PART_B'!$H$13</definedName>
    <definedName name="Sheet8b.LongTermNP" localSheetId="4">'[2]PART_B'!$H$13</definedName>
    <definedName name="Sheet8b.LongTermNP" localSheetId="0">'[3]PART_B'!$H$13</definedName>
    <definedName name="Sheet8b.LongTermNP" localSheetId="12">'[4]PART_B'!$H$13</definedName>
    <definedName name="Sheet8b.LongTermNP">'[5]PART_B'!$H$13</definedName>
    <definedName name="Sheet8b.LongTermP" localSheetId="1">'[1]PART_B'!$H$14</definedName>
    <definedName name="Sheet8b.LongTermP" localSheetId="4">'[2]PART_B'!$H$14</definedName>
    <definedName name="Sheet8b.LongTermP" localSheetId="0">'[3]PART_B'!$H$14</definedName>
    <definedName name="Sheet8b.LongTermP" localSheetId="12">'[4]PART_B'!$H$14</definedName>
    <definedName name="Sheet8b.LongTermP">'[5]PART_B'!$H$14</definedName>
    <definedName name="sheet8b.NetAgricultureIncomeOrOtherIncomeForRate" localSheetId="1">'[1]PART_B'!$J$33</definedName>
    <definedName name="sheet8b.NetAgricultureIncomeOrOtherIncomeForRate" localSheetId="4">'[2]PART_B'!$J$33</definedName>
    <definedName name="sheet8b.NetAgricultureIncomeOrOtherIncomeForRate" localSheetId="0">'[3]PART_B'!$J$33</definedName>
    <definedName name="sheet8b.NetAgricultureIncomeOrOtherIncomeForRate" localSheetId="12">'[4]PART_B'!$J$33</definedName>
    <definedName name="sheet8b.NetAgricultureIncomeOrOtherIncomeForRate">'[5]PART_B'!$J$33</definedName>
    <definedName name="sheet8b.ShortTermOther" localSheetId="1">'[1]PART_B'!$H$11</definedName>
    <definedName name="sheet8b.ShortTermOther" localSheetId="4">'[2]PART_B'!$H$11</definedName>
    <definedName name="sheet8b.ShortTermOther" localSheetId="0">'[3]PART_B'!$H$11</definedName>
    <definedName name="sheet8b.ShortTermOther" localSheetId="12">'[4]PART_B'!$H$11</definedName>
    <definedName name="sheet8b.ShortTermOther">'[5]PART_B'!$H$11</definedName>
    <definedName name="sheet8b.ShortTermUs111A" localSheetId="1">'[1]PART_B'!$H$10</definedName>
    <definedName name="sheet8b.ShortTermUs111A" localSheetId="4">'[2]PART_B'!$H$10</definedName>
    <definedName name="sheet8b.ShortTermUs111A" localSheetId="0">'[3]PART_B'!$H$10</definedName>
    <definedName name="sheet8b.ShortTermUs111A" localSheetId="12">'[4]PART_B'!$H$10</definedName>
    <definedName name="sheet8b.ShortTermUs111A">'[5]PART_B'!$H$10</definedName>
    <definedName name="sheet8b.TotalCapGains" localSheetId="1">'[1]PART_B'!$J$16</definedName>
    <definedName name="sheet8b.TotalCapGains" localSheetId="4">'[2]PART_B'!$J$16</definedName>
    <definedName name="sheet8b.TotalCapGains" localSheetId="0">'[3]PART_B'!$J$16</definedName>
    <definedName name="sheet8b.TotalCapGains" localSheetId="12">'[4]PART_B'!$J$16</definedName>
    <definedName name="sheet8b.TotalCapGains">'[5]PART_B'!$J$16</definedName>
    <definedName name="sheet8b.TotalIncome" localSheetId="1">'[1]PART_B'!$J$29</definedName>
    <definedName name="sheet8b.TotalIncome" localSheetId="4">'[2]PART_B'!$J$29</definedName>
    <definedName name="sheet8b.TotalIncome" localSheetId="0">'[3]PART_B'!$J$29</definedName>
    <definedName name="sheet8b.TotalIncome" localSheetId="12">'[4]PART_B'!$J$29</definedName>
    <definedName name="sheet8b.TotalIncome">'[5]PART_B'!$J$29</definedName>
    <definedName name="sheet8b.TotalShortTerm" localSheetId="1">'[1]PART_B'!$H$12</definedName>
    <definedName name="sheet8b.TotalShortTerm" localSheetId="4">'[2]PART_B'!$H$12</definedName>
    <definedName name="sheet8b.TotalShortTerm" localSheetId="0">'[3]PART_B'!$H$12</definedName>
    <definedName name="sheet8b.TotalShortTerm" localSheetId="12">'[4]PART_B'!$H$12</definedName>
    <definedName name="sheet8b.TotalShortTerm">'[5]PART_B'!$H$12</definedName>
    <definedName name="sheet8b.TotalTI" localSheetId="1">'[1]PART_B'!$J$22</definedName>
    <definedName name="sheet8b.TotalTI" localSheetId="4">'[2]PART_B'!$J$22</definedName>
    <definedName name="sheet8b.TotalTI" localSheetId="0">'[3]PART_B'!$J$22</definedName>
    <definedName name="sheet8b.TotalTI" localSheetId="12">'[4]PART_B'!$J$22</definedName>
    <definedName name="sheet8b.TotalTI">'[5]PART_B'!$J$22</definedName>
    <definedName name="sheet8b.TotIncFromOS" localSheetId="1">'[1]PART_B'!$J$21</definedName>
    <definedName name="sheet8b.TotIncFromOS" localSheetId="4">'[2]PART_B'!$J$21</definedName>
    <definedName name="sheet8b.TotIncFromOS" localSheetId="0">'[3]PART_B'!$J$21</definedName>
    <definedName name="sheet8b.TotIncFromOS" localSheetId="12">'[4]PART_B'!$J$21</definedName>
    <definedName name="sheet8b.TotIncFromOS">'[5]PART_B'!$J$21</definedName>
    <definedName name="sheet8b.TotProfBusGain" localSheetId="1">'[1]PART_B'!$J$7</definedName>
    <definedName name="sheet8b.TotProfBusGain" localSheetId="4">'[2]PART_B'!$J$7</definedName>
    <definedName name="sheet8b.TotProfBusGain" localSheetId="0">'[3]PART_B'!$J$7</definedName>
    <definedName name="sheet8b.TotProfBusGain" localSheetId="12">'[4]PART_B'!$J$7</definedName>
    <definedName name="sheet8b.TotProfBusGain">'[5]PART_B'!$J$7</definedName>
    <definedName name="sheet8b.WinLotteriesRacesGambling" localSheetId="1">'[1]PART_B'!$H$19</definedName>
    <definedName name="sheet8b.WinLotteriesRacesGambling" localSheetId="4">'[2]PART_B'!$H$19</definedName>
    <definedName name="sheet8b.WinLotteriesRacesGambling" localSheetId="0">'[3]PART_B'!$H$19</definedName>
    <definedName name="sheet8b.WinLotteriesRacesGambling" localSheetId="12">'[4]PART_B'!$H$19</definedName>
    <definedName name="sheet8b.WinLotteriesRacesGambling">'[5]PART_B'!$H$19</definedName>
    <definedName name="sheet9.AdvanceTax" localSheetId="1">'[1]PART_B'!$H$71</definedName>
    <definedName name="sheet9.AdvanceTax" localSheetId="4">'[2]PART_B'!$H$71</definedName>
    <definedName name="sheet9.AdvanceTax" localSheetId="0">'[3]PART_B'!$H$71</definedName>
    <definedName name="sheet9.AdvanceTax" localSheetId="12">'[4]PART_B'!$H$71</definedName>
    <definedName name="sheet9.AdvanceTax">'[5]PART_B'!$H$71</definedName>
    <definedName name="sheet9.AggregateTaxInterestLiability" localSheetId="1">'[1]PART_B'!$J$69</definedName>
    <definedName name="sheet9.AggregateTaxInterestLiability" localSheetId="4">'[2]PART_B'!$J$69</definedName>
    <definedName name="sheet9.AggregateTaxInterestLiability" localSheetId="0">'[3]PART_B'!$J$69</definedName>
    <definedName name="sheet9.AggregateTaxInterestLiability" localSheetId="12">'[4]PART_B'!$J$69</definedName>
    <definedName name="sheet9.AggregateTaxInterestLiability">'[5]PART_B'!$J$69</definedName>
    <definedName name="sheet9.AssesseeVerName" localSheetId="1">'[1]PART_B'!$F$86</definedName>
    <definedName name="sheet9.AssesseeVerName" localSheetId="4">'[2]PART_B'!$F$86</definedName>
    <definedName name="sheet9.AssesseeVerName" localSheetId="0">'[3]PART_B'!$F$86</definedName>
    <definedName name="sheet9.AssesseeVerName" localSheetId="12">'[4]PART_B'!$F$86</definedName>
    <definedName name="sheet9.AssesseeVerName">'[5]PART_B'!$F$86</definedName>
    <definedName name="sheet9.BalTaxPayable" localSheetId="1">'[1]PART_B'!$J$52</definedName>
    <definedName name="sheet9.BalTaxPayable" localSheetId="4">'[2]PART_B'!$J$52</definedName>
    <definedName name="sheet9.BalTaxPayable" localSheetId="0">'[3]PART_B'!$J$52</definedName>
    <definedName name="sheet9.BalTaxPayable" localSheetId="12">'[4]PART_B'!$J$52</definedName>
    <definedName name="sheet9.BalTaxPayable">'[5]PART_B'!$J$52</definedName>
    <definedName name="sheet9.Capacity" localSheetId="1">'[1]PART_B'!$F$91</definedName>
    <definedName name="sheet9.Capacity" localSheetId="4">'[2]PART_B'!$F$91</definedName>
    <definedName name="sheet9.Capacity" localSheetId="0">'[3]PART_B'!$F$91</definedName>
    <definedName name="sheet9.Capacity" localSheetId="12">'[4]PART_B'!$F$91</definedName>
    <definedName name="sheet9.Capacity">'[5]PART_B'!$F$91</definedName>
    <definedName name="sheet9.CreditUnd115JD" localSheetId="1">'[1]PART_B'!$J$57</definedName>
    <definedName name="sheet9.CreditUnd115JD" localSheetId="4">'[2]PART_B'!$J$57</definedName>
    <definedName name="sheet9.CreditUnd115JD" localSheetId="0">'[3]PART_B'!$J$57</definedName>
    <definedName name="sheet9.CreditUnd115JD" localSheetId="12">'[4]PART_B'!$J$57</definedName>
    <definedName name="sheet9.CreditUnd115JD">'[5]PART_B'!$J$57</definedName>
    <definedName name="sheet9.Date" localSheetId="1">'[1]PART_B'!$H$93</definedName>
    <definedName name="sheet9.Date" localSheetId="4">'[2]PART_B'!$H$93</definedName>
    <definedName name="sheet9.Date" localSheetId="0">'[3]PART_B'!$H$93</definedName>
    <definedName name="sheet9.Date" localSheetId="12">'[4]PART_B'!$H$93</definedName>
    <definedName name="sheet9.Date">'[5]PART_B'!$H$93</definedName>
    <definedName name="sheet9.EducationCess" localSheetId="1">'[1]PART_B'!$J$54</definedName>
    <definedName name="sheet9.EducationCess" localSheetId="4">'[2]PART_B'!$J$54</definedName>
    <definedName name="sheet9.EducationCess" localSheetId="0">'[3]PART_B'!$J$54</definedName>
    <definedName name="sheet9.EducationCess" localSheetId="12">'[4]PART_B'!$J$54</definedName>
    <definedName name="sheet9.EducationCess">'[5]PART_B'!$J$54</definedName>
    <definedName name="sheet9.EduCessOnDemandUnd155JB" localSheetId="1">'[1]PART_B'!$J$41</definedName>
    <definedName name="sheet9.EduCessOnDemandUnd155JB" localSheetId="4">'[2]PART_B'!$J$41</definedName>
    <definedName name="sheet9.EduCessOnDemandUnd155JB" localSheetId="0">'[3]PART_B'!$J$41</definedName>
    <definedName name="sheet9.EduCessOnDemandUnd155JB" localSheetId="12">'[4]PART_B'!$J$41</definedName>
    <definedName name="sheet9.EduCessOnDemandUnd155JB">'[5]PART_B'!$J$41</definedName>
    <definedName name="sheet9.FatherName" localSheetId="1">'[1]PART_B'!$I$86</definedName>
    <definedName name="sheet9.FatherName" localSheetId="4">'[2]PART_B'!$I$86</definedName>
    <definedName name="sheet9.FatherName" localSheetId="0">'[3]PART_B'!$I$86</definedName>
    <definedName name="sheet9.FatherName" localSheetId="12">'[4]PART_B'!$I$86</definedName>
    <definedName name="sheet9.FatherName">'[5]PART_B'!$I$86</definedName>
    <definedName name="sheet9.GrossTaxLiability" localSheetId="1">'[1]PART_B'!$J$55</definedName>
    <definedName name="sheet9.GrossTaxLiability" localSheetId="4">'[2]PART_B'!$J$55</definedName>
    <definedName name="sheet9.GrossTaxLiability" localSheetId="0">'[3]PART_B'!$J$55</definedName>
    <definedName name="sheet9.GrossTaxLiability" localSheetId="12">'[4]PART_B'!$J$55</definedName>
    <definedName name="sheet9.GrossTaxLiability">'[5]PART_B'!$J$55</definedName>
    <definedName name="sheet9.GrossTaxPayable" localSheetId="1">'[1]PART_B'!$J$56</definedName>
    <definedName name="sheet9.GrossTaxPayable" localSheetId="4">'[2]PART_B'!$J$56</definedName>
    <definedName name="sheet9.GrossTaxPayable" localSheetId="0">'[3]PART_B'!$J$56</definedName>
    <definedName name="sheet9.GrossTaxPayable" localSheetId="12">'[4]PART_B'!$J$56</definedName>
    <definedName name="sheet9.GrossTaxPayable">'[5]PART_B'!$J$56</definedName>
    <definedName name="sheet9.IntrstPayUs234A" localSheetId="1">'[1]PART_B'!$H$65</definedName>
    <definedName name="sheet9.IntrstPayUs234A" localSheetId="4">'[2]PART_B'!$H$65</definedName>
    <definedName name="sheet9.IntrstPayUs234A" localSheetId="0">'[3]PART_B'!$H$65</definedName>
    <definedName name="sheet9.IntrstPayUs234A" localSheetId="12">'[4]PART_B'!$H$65</definedName>
    <definedName name="sheet9.IntrstPayUs234A">'[5]PART_B'!$H$65</definedName>
    <definedName name="sheet9.IntrstPayUs234B" localSheetId="1">'[1]PART_B'!$H$66</definedName>
    <definedName name="sheet9.IntrstPayUs234B" localSheetId="4">'[2]PART_B'!$H$66</definedName>
    <definedName name="sheet9.IntrstPayUs234B" localSheetId="0">'[3]PART_B'!$H$66</definedName>
    <definedName name="sheet9.IntrstPayUs234B" localSheetId="12">'[4]PART_B'!$H$66</definedName>
    <definedName name="sheet9.IntrstPayUs234B">'[5]PART_B'!$H$66</definedName>
    <definedName name="sheet9.IntrstPayUs234C" localSheetId="1">'[1]PART_B'!$H$67</definedName>
    <definedName name="sheet9.IntrstPayUs234C" localSheetId="4">'[2]PART_B'!$H$67</definedName>
    <definedName name="sheet9.IntrstPayUs234C" localSheetId="0">'[3]PART_B'!$H$67</definedName>
    <definedName name="sheet9.IntrstPayUs234C" localSheetId="12">'[4]PART_B'!$H$67</definedName>
    <definedName name="sheet9.IntrstPayUs234C">'[5]PART_B'!$H$67</definedName>
    <definedName name="sheet9.NetTaxLiability" localSheetId="1">'[1]PART_B'!$J$63</definedName>
    <definedName name="sheet9.NetTaxLiability" localSheetId="4">'[2]PART_B'!$J$63</definedName>
    <definedName name="sheet9.NetTaxLiability" localSheetId="0">'[3]PART_B'!$J$63</definedName>
    <definedName name="sheet9.NetTaxLiability" localSheetId="12">'[4]PART_B'!$J$63</definedName>
    <definedName name="sheet9.NetTaxLiability">'[5]PART_B'!$J$63</definedName>
    <definedName name="sheet9.PAN" localSheetId="1">'[1]PART_B'!$F$93</definedName>
    <definedName name="sheet9.PAN" localSheetId="4">'[2]PART_B'!$F$93</definedName>
    <definedName name="sheet9.PAN" localSheetId="0">'[3]PART_B'!$F$93</definedName>
    <definedName name="sheet9.PAN" localSheetId="12">'[4]PART_B'!$F$93</definedName>
    <definedName name="sheet9.PAN">'[5]PART_B'!$F$93</definedName>
    <definedName name="sheet9.Place" localSheetId="1">'[1]PART_B'!$F$92</definedName>
    <definedName name="sheet9.Place" localSheetId="4">'[2]PART_B'!$F$92</definedName>
    <definedName name="sheet9.Place" localSheetId="0">'[3]PART_B'!$F$92</definedName>
    <definedName name="sheet9.Place" localSheetId="12">'[4]PART_B'!$F$92</definedName>
    <definedName name="sheet9.Place">'[5]PART_B'!$F$92</definedName>
    <definedName name="sheet9.RebateUs88E" localSheetId="1">'[1]PART_B'!$J$51</definedName>
    <definedName name="sheet9.RebateUs88E" localSheetId="4">'[2]PART_B'!$J$51</definedName>
    <definedName name="sheet9.RebateUs88E" localSheetId="0">'[3]PART_B'!$J$51</definedName>
    <definedName name="sheet9.RebateUs88E" localSheetId="12">'[4]PART_B'!$J$51</definedName>
    <definedName name="sheet9.RebateUs88E">'[5]PART_B'!$J$51</definedName>
    <definedName name="sheet9.Section90" localSheetId="1">'[1]PART_B'!$H$60</definedName>
    <definedName name="sheet9.Section90" localSheetId="4">'[2]PART_B'!$H$60</definedName>
    <definedName name="sheet9.Section90" localSheetId="0">'[3]PART_B'!$H$60</definedName>
    <definedName name="sheet9.Section90" localSheetId="12">'[4]PART_B'!$H$60</definedName>
    <definedName name="sheet9.Section90">'[5]PART_B'!$H$60</definedName>
    <definedName name="sheet9.Section91" localSheetId="1">'[1]PART_B'!$H$61</definedName>
    <definedName name="sheet9.Section91" localSheetId="4">'[2]PART_B'!$H$61</definedName>
    <definedName name="sheet9.Section91" localSheetId="0">'[3]PART_B'!$H$61</definedName>
    <definedName name="sheet9.Section91" localSheetId="12">'[4]PART_B'!$H$61</definedName>
    <definedName name="sheet9.Section91">'[5]PART_B'!$H$61</definedName>
    <definedName name="sheet9.SelfAssessmentTax" localSheetId="1">'[1]PART_B'!$H$74</definedName>
    <definedName name="sheet9.SelfAssessmentTax" localSheetId="4">'[2]PART_B'!$H$74</definedName>
    <definedName name="sheet9.SelfAssessmentTax" localSheetId="0">'[3]PART_B'!$H$74</definedName>
    <definedName name="sheet9.SelfAssessmentTax" localSheetId="12">'[4]PART_B'!$H$74</definedName>
    <definedName name="sheet9.SelfAssessmentTax">'[5]PART_B'!$H$74</definedName>
    <definedName name="sheet9.Surcharge" localSheetId="1">'[1]PART_B'!$J$40</definedName>
    <definedName name="sheet9.Surcharge" localSheetId="4">'[2]PART_B'!$J$40</definedName>
    <definedName name="sheet9.Surcharge" localSheetId="0">'[3]PART_B'!$J$40</definedName>
    <definedName name="sheet9.Surcharge" localSheetId="12">'[4]PART_B'!$J$40</definedName>
    <definedName name="sheet9.Surcharge">'[5]PART_B'!$J$40</definedName>
    <definedName name="sheet9.SurchargeOnTaxPayable" localSheetId="1">'[1]PART_B'!$J$53</definedName>
    <definedName name="sheet9.SurchargeOnTaxPayable" localSheetId="4">'[2]PART_B'!$J$53</definedName>
    <definedName name="sheet9.SurchargeOnTaxPayable" localSheetId="0">'[3]PART_B'!$J$53</definedName>
    <definedName name="sheet9.SurchargeOnTaxPayable" localSheetId="12">'[4]PART_B'!$J$53</definedName>
    <definedName name="sheet9.SurchargeOnTaxPayable">'[5]PART_B'!$J$53</definedName>
    <definedName name="sheet9.TaxAtNormalRatesOnAggrInc" localSheetId="1">'[1]PART_B'!$H$44</definedName>
    <definedName name="sheet9.TaxAtNormalRatesOnAggrInc" localSheetId="4">'[2]PART_B'!$H$44</definedName>
    <definedName name="sheet9.TaxAtNormalRatesOnAggrInc" localSheetId="0">'[3]PART_B'!$H$44</definedName>
    <definedName name="sheet9.TaxAtNormalRatesOnAggrInc" localSheetId="12">'[4]PART_B'!$H$44</definedName>
    <definedName name="sheet9.TaxAtNormalRatesOnAggrInc">'[5]PART_B'!$H$44</definedName>
    <definedName name="sheet9.TaxPayableOnDemandUnd155JB" localSheetId="1">'[1]PART_B'!$J$39</definedName>
    <definedName name="sheet9.TaxPayableOnDemandUnd155JB" localSheetId="4">'[2]PART_B'!$J$39</definedName>
    <definedName name="sheet9.TaxPayableOnDemandUnd155JB" localSheetId="0">'[3]PART_B'!$J$39</definedName>
    <definedName name="sheet9.TaxPayableOnDemandUnd155JB" localSheetId="12">'[4]PART_B'!$J$39</definedName>
    <definedName name="sheet9.TaxPayableOnDemandUnd155JB">'[5]PART_B'!$J$39</definedName>
    <definedName name="sheet9.TaxPayableOnTotInc" localSheetId="1">'[1]PART_B'!$J$47</definedName>
    <definedName name="sheet9.TaxPayableOnTotInc" localSheetId="4">'[2]PART_B'!$J$47</definedName>
    <definedName name="sheet9.TaxPayableOnTotInc" localSheetId="0">'[3]PART_B'!$J$47</definedName>
    <definedName name="sheet9.TaxPayableOnTotInc" localSheetId="12">'[4]PART_B'!$J$47</definedName>
    <definedName name="sheet9.TaxPayableOnTotInc">'[5]PART_B'!$J$47</definedName>
    <definedName name="sheet9.TaxpayAfterCreditUnd115JD" localSheetId="1">'[1]PART_B'!$J$58</definedName>
    <definedName name="sheet9.TaxpayAfterCreditUnd115JD" localSheetId="4">'[2]PART_B'!$J$58</definedName>
    <definedName name="sheet9.TaxpayAfterCreditUnd115JD" localSheetId="0">'[3]PART_B'!$J$58</definedName>
    <definedName name="sheet9.TaxpayAfterCreditUnd115JD" localSheetId="12">'[4]PART_B'!$J$58</definedName>
    <definedName name="sheet9.TaxpayAfterCreditUnd115JD">'[5]PART_B'!$J$58</definedName>
    <definedName name="sheet9.TCS" localSheetId="1">'[1]PART_B'!$H$73</definedName>
    <definedName name="sheet9.TCS" localSheetId="4">'[2]PART_B'!$H$73</definedName>
    <definedName name="sheet9.TCS" localSheetId="0">'[3]PART_B'!$H$73</definedName>
    <definedName name="sheet9.TCS" localSheetId="12">'[4]PART_B'!$H$73</definedName>
    <definedName name="sheet9.TCS">'[5]PART_B'!$H$73</definedName>
    <definedName name="sheet9.TDS" localSheetId="1">'[1]PART_B'!$H$72</definedName>
    <definedName name="sheet9.TDS" localSheetId="4">'[2]PART_B'!$H$72</definedName>
    <definedName name="sheet9.TDS" localSheetId="0">'[3]PART_B'!$H$72</definedName>
    <definedName name="sheet9.TDS" localSheetId="12">'[4]PART_B'!$H$72</definedName>
    <definedName name="sheet9.TDS">'[5]PART_B'!$H$72</definedName>
    <definedName name="sheet9.TotalIntrstPay" localSheetId="1">'[1]PART_B'!$J$68</definedName>
    <definedName name="sheet9.TotalIntrstPay" localSheetId="4">'[2]PART_B'!$J$68</definedName>
    <definedName name="sheet9.TotalIntrstPay" localSheetId="0">'[3]PART_B'!$J$68</definedName>
    <definedName name="sheet9.TotalIntrstPay" localSheetId="12">'[4]PART_B'!$J$68</definedName>
    <definedName name="sheet9.TotalIntrstPay">'[5]PART_B'!$J$68</definedName>
    <definedName name="sheet9.TotalTaxesPaid" localSheetId="1">'[1]PART_B'!$J$75</definedName>
    <definedName name="sheet9.TotalTaxesPaid" localSheetId="4">'[2]PART_B'!$J$75</definedName>
    <definedName name="sheet9.TotalTaxesPaid" localSheetId="0">'[3]PART_B'!$J$75</definedName>
    <definedName name="sheet9.TotalTaxesPaid" localSheetId="12">'[4]PART_B'!$J$75</definedName>
    <definedName name="sheet9.TotalTaxesPaid">'[5]PART_B'!$J$75</definedName>
    <definedName name="sheet9.TotTaxPayableOnDemandUnd155JB" localSheetId="1">'[1]PART_B'!$J$42</definedName>
    <definedName name="sheet9.TotTaxPayableOnDemandUnd155JB" localSheetId="4">'[2]PART_B'!$J$42</definedName>
    <definedName name="sheet9.TotTaxPayableOnDemandUnd155JB" localSheetId="0">'[3]PART_B'!$J$42</definedName>
    <definedName name="sheet9.TotTaxPayableOnDemandUnd155JB" localSheetId="12">'[4]PART_B'!$J$42</definedName>
    <definedName name="sheet9.TotTaxPayableOnDemandUnd155JB">'[5]PART_B'!$J$42</definedName>
    <definedName name="sheet9.TotTaxRelief" localSheetId="1">'[1]PART_B'!$J$62</definedName>
    <definedName name="sheet9.TotTaxRelief" localSheetId="4">'[2]PART_B'!$J$62</definedName>
    <definedName name="sheet9.TotTaxRelief" localSheetId="0">'[3]PART_B'!$J$62</definedName>
    <definedName name="sheet9.TotTaxRelief" localSheetId="12">'[4]PART_B'!$J$62</definedName>
    <definedName name="sheet9.TotTaxRelief">'[5]PART_B'!$J$62</definedName>
    <definedName name="ship50.AdditionsLessThan180Days6" localSheetId="1">'[6]bp'!#REF!</definedName>
    <definedName name="ship50.AdditionsLessThan180Days6" localSheetId="4">'[6]bp'!#REF!</definedName>
    <definedName name="ship50.AdditionsLessThan180Days6" localSheetId="0">'[6]bp'!#REF!</definedName>
    <definedName name="ship50.AdditionsLessThan180Days6" localSheetId="9">'[6]bp'!#REF!</definedName>
    <definedName name="ship50.AdditionsLessThan180Days6" localSheetId="12">'[6]bp'!#REF!</definedName>
    <definedName name="ship50.AdditionsLessThan180Days6">'[6]bp'!#REF!</definedName>
    <definedName name="ship50.RealizationPeriodLessThan180days6" localSheetId="1">'[6]bp'!#REF!</definedName>
    <definedName name="ship50.RealizationPeriodLessThan180days6" localSheetId="4">'[6]bp'!#REF!</definedName>
    <definedName name="ship50.RealizationPeriodLessThan180days6" localSheetId="0">'[6]bp'!#REF!</definedName>
    <definedName name="ship50.RealizationPeriodLessThan180days6" localSheetId="9">'[6]bp'!#REF!</definedName>
    <definedName name="ship50.RealizationPeriodLessThan180days6" localSheetId="12">'[6]bp'!#REF!</definedName>
    <definedName name="ship50.RealizationPeriodLessThan180days6">'[6]bp'!#REF!</definedName>
    <definedName name="SI.SecCode" localSheetId="1">'[1]SI'!$C$12:$C$22</definedName>
    <definedName name="SI.SecCode" localSheetId="4">'[2]SI'!$C$12:$C$22</definedName>
    <definedName name="SI.SecCode" localSheetId="0">'[3]SI'!$C$12:$C$22</definedName>
    <definedName name="SI.SecCode" localSheetId="12">'[4]SI'!$C$12:$C$22</definedName>
    <definedName name="SI.SecCode">'[5]SI'!$C$12:$C$22</definedName>
    <definedName name="SI.SplRateInc" localSheetId="1">'[1]SI'!$E$12:$E$22</definedName>
    <definedName name="SI.SplRateInc" localSheetId="4">'[2]SI'!$E$12:$E$22</definedName>
    <definedName name="SI.SplRateInc" localSheetId="0">'[3]SI'!$E$12:$E$22</definedName>
    <definedName name="SI.SplRateInc" localSheetId="12">'[4]SI'!$E$12:$E$22</definedName>
    <definedName name="SI.SplRateInc">'[5]SI'!$E$12:$E$22</definedName>
    <definedName name="SI.SplRateIncTax" localSheetId="1">'[1]SI'!$G$12:$G$22</definedName>
    <definedName name="SI.SplRateIncTax" localSheetId="4">'[2]SI'!$G$12:$G$22</definedName>
    <definedName name="SI.SplRateIncTax" localSheetId="0">'[3]SI'!$G$12:$G$22</definedName>
    <definedName name="SI.SplRateIncTax" localSheetId="12">'[4]SI'!$G$12:$G$22</definedName>
    <definedName name="SI.SplRateIncTax">'[5]SI'!$G$12:$G$22</definedName>
    <definedName name="SI.TotSplRateIncTax" localSheetId="1">'[1]SI'!$G$23</definedName>
    <definedName name="SI.TotSplRateIncTax" localSheetId="4">'[2]SI'!$G$23</definedName>
    <definedName name="SI.TotSplRateIncTax" localSheetId="0">'[3]SI'!$G$23</definedName>
    <definedName name="SI.TotSplRateIncTax" localSheetId="12">'[4]SI'!$G$23</definedName>
    <definedName name="SI.TotSplRateIncTax">'[5]SI'!$G$23</definedName>
    <definedName name="STCG.BalCG" localSheetId="1">'[1]CG_OS'!$J$21</definedName>
    <definedName name="STCG.BalCG" localSheetId="4">'[2]CG_OS'!$J$21</definedName>
    <definedName name="STCG.BalCG" localSheetId="0">'[3]CG_OS'!$J$21</definedName>
    <definedName name="STCG.BalCG" localSheetId="12">'[4]CG_OS'!$J$21</definedName>
    <definedName name="STCG.BalCG">'[5]CG_OS'!$J$21</definedName>
    <definedName name="stcg.BFlossPrevYrUndSameHeadSetoff3" localSheetId="1">'[1]CYLA BFLA'!$E$24</definedName>
    <definedName name="stcg.BFlossPrevYrUndSameHeadSetoff3" localSheetId="4">'[2]CYLA BFLA'!$E$24</definedName>
    <definedName name="stcg.BFlossPrevYrUndSameHeadSetoff3" localSheetId="0">'[3]CYLA BFLA'!$E$24</definedName>
    <definedName name="stcg.BFlossPrevYrUndSameHeadSetoff3" localSheetId="12">'[4]CYLA BFLA'!$E$24</definedName>
    <definedName name="stcg.BFlossPrevYrUndSameHeadSetoff3">'[5]CYLA BFLA'!$E$24</definedName>
    <definedName name="stcg.BFUnabsorbedDeprSetoff3" localSheetId="1">'[1]CYLA BFLA'!$F$24</definedName>
    <definedName name="stcg.BFUnabsorbedDeprSetoff3" localSheetId="4">'[2]CYLA BFLA'!$F$24</definedName>
    <definedName name="stcg.BFUnabsorbedDeprSetoff3" localSheetId="0">'[3]CYLA BFLA'!$F$24</definedName>
    <definedName name="stcg.BFUnabsorbedDeprSetoff3" localSheetId="12">'[4]CYLA BFLA'!$F$24</definedName>
    <definedName name="stcg.BFUnabsorbedDeprSetoff3">'[5]CYLA BFLA'!$F$24</definedName>
    <definedName name="STCG.FullConsideration" localSheetId="1">'[1]CG_OS'!$H$13</definedName>
    <definedName name="STCG.FullConsideration" localSheetId="4">'[2]CG_OS'!$H$13</definedName>
    <definedName name="STCG.FullConsideration" localSheetId="0">'[3]CG_OS'!$H$13</definedName>
    <definedName name="STCG.FullConsideration" localSheetId="12">'[4]CG_OS'!$H$13</definedName>
    <definedName name="STCG.FullConsideration">'[5]CG_OS'!$H$13</definedName>
    <definedName name="stcg.IncOfCurYrAfterSetOff1" localSheetId="1">'[1]CYLA BFLA'!$H$10</definedName>
    <definedName name="stcg.IncOfCurYrAfterSetOff1" localSheetId="4">'[2]CYLA BFLA'!$H$10</definedName>
    <definedName name="stcg.IncOfCurYrAfterSetOff1" localSheetId="0">'[3]CYLA BFLA'!$H$10</definedName>
    <definedName name="stcg.IncOfCurYrAfterSetOff1" localSheetId="12">'[4]CYLA BFLA'!$H$10</definedName>
    <definedName name="stcg.IncOfCurYrAfterSetOff1">'[5]CYLA BFLA'!$H$10</definedName>
    <definedName name="stcg.IncOfCurYrUnderThatHead1" localSheetId="1">'[1]CYLA BFLA'!$D$10</definedName>
    <definedName name="stcg.IncOfCurYrUnderThatHead1" localSheetId="4">'[2]CYLA BFLA'!$D$10</definedName>
    <definedName name="stcg.IncOfCurYrUnderThatHead1" localSheetId="0">'[3]CYLA BFLA'!$D$10</definedName>
    <definedName name="stcg.IncOfCurYrUnderThatHead1" localSheetId="12">'[4]CYLA BFLA'!$D$10</definedName>
    <definedName name="stcg.IncOfCurYrUnderThatHead1">'[5]CYLA BFLA'!$D$10</definedName>
    <definedName name="STCG.TotalDedn" localSheetId="1">'[1]CG_OS'!$H$18</definedName>
    <definedName name="STCG.TotalDedn" localSheetId="4">'[2]CG_OS'!$H$18</definedName>
    <definedName name="STCG.TotalDedn" localSheetId="0">'[3]CG_OS'!$H$18</definedName>
    <definedName name="STCG.TotalDedn" localSheetId="12">'[4]CG_OS'!$H$18</definedName>
    <definedName name="STCG.TotalDedn">'[5]CG_OS'!$H$18</definedName>
    <definedName name="stcg111a.ecq1" localSheetId="1">'[1]Calculator'!$AD$11</definedName>
    <definedName name="stcg111a.ecq1" localSheetId="4">'[2]Calculator'!$AD$11</definedName>
    <definedName name="stcg111a.ecq1" localSheetId="0">'[3]Calculator'!$AD$11</definedName>
    <definedName name="stcg111a.ecq1" localSheetId="12">'[4]Calculator'!$AD$11</definedName>
    <definedName name="stcg111a.ecq1">'[5]Calculator'!$AD$11</definedName>
    <definedName name="stcg111a.ecq2" localSheetId="1">'[1]Calculator'!$AE$11</definedName>
    <definedName name="stcg111a.ecq2" localSheetId="4">'[2]Calculator'!$AE$11</definedName>
    <definedName name="stcg111a.ecq2" localSheetId="0">'[3]Calculator'!$AE$11</definedName>
    <definedName name="stcg111a.ecq2" localSheetId="12">'[4]Calculator'!$AE$11</definedName>
    <definedName name="stcg111a.ecq2">'[5]Calculator'!$AE$11</definedName>
    <definedName name="stcg111a.ecq3" localSheetId="1">'[1]Calculator'!$AF$11</definedName>
    <definedName name="stcg111a.ecq3" localSheetId="4">'[2]Calculator'!$AF$11</definedName>
    <definedName name="stcg111a.ecq3" localSheetId="0">'[3]Calculator'!$AF$11</definedName>
    <definedName name="stcg111a.ecq3" localSheetId="12">'[4]Calculator'!$AF$11</definedName>
    <definedName name="stcg111a.ecq3">'[5]Calculator'!$AF$11</definedName>
    <definedName name="stcg111a.ecq4" localSheetId="1">'[1]Calculator'!$AG$11</definedName>
    <definedName name="stcg111a.ecq4" localSheetId="4">'[2]Calculator'!$AG$11</definedName>
    <definedName name="stcg111a.ecq4" localSheetId="0">'[3]Calculator'!$AG$11</definedName>
    <definedName name="stcg111a.ecq4" localSheetId="12">'[4]Calculator'!$AG$11</definedName>
    <definedName name="stcg111a.ecq4">'[5]Calculator'!$AG$11</definedName>
    <definedName name="stcg111a.ecq5" localSheetId="1">'[1]Calculator'!$AH$11</definedName>
    <definedName name="stcg111a.ecq5" localSheetId="4">'[2]Calculator'!$AH$11</definedName>
    <definedName name="stcg111a.ecq5" localSheetId="0">'[3]Calculator'!$AH$11</definedName>
    <definedName name="stcg111a.ecq5" localSheetId="12">'[4]Calculator'!$AH$11</definedName>
    <definedName name="stcg111a.ecq5">'[5]Calculator'!$AH$11</definedName>
    <definedName name="stcg111a.savings" localSheetId="1">'[1]Calculator'!$AI$11</definedName>
    <definedName name="stcg111a.savings" localSheetId="4">'[2]Calculator'!$AI$11</definedName>
    <definedName name="stcg111a.savings" localSheetId="0">'[3]Calculator'!$AI$11</definedName>
    <definedName name="stcg111a.savings" localSheetId="12">'[4]Calculator'!$AI$11</definedName>
    <definedName name="stcg111a.savings">'[5]Calculator'!$AI$11</definedName>
    <definedName name="stcg111a.scq1" localSheetId="1">'[1]Calculator'!$Y$11</definedName>
    <definedName name="stcg111a.scq1" localSheetId="4">'[2]Calculator'!$Y$11</definedName>
    <definedName name="stcg111a.scq1" localSheetId="0">'[3]Calculator'!$Y$11</definedName>
    <definedName name="stcg111a.scq1" localSheetId="12">'[4]Calculator'!$Y$11</definedName>
    <definedName name="stcg111a.scq1">'[5]Calculator'!$Y$11</definedName>
    <definedName name="stcg111a.scq2" localSheetId="1">'[1]Calculator'!$Z$11</definedName>
    <definedName name="stcg111a.scq2" localSheetId="4">'[2]Calculator'!$Z$11</definedName>
    <definedName name="stcg111a.scq2" localSheetId="0">'[3]Calculator'!$Z$11</definedName>
    <definedName name="stcg111a.scq2" localSheetId="12">'[4]Calculator'!$Z$11</definedName>
    <definedName name="stcg111a.scq2">'[5]Calculator'!$Z$11</definedName>
    <definedName name="stcg111a.scq3" localSheetId="1">'[1]Calculator'!$AA$11</definedName>
    <definedName name="stcg111a.scq3" localSheetId="4">'[2]Calculator'!$AA$11</definedName>
    <definedName name="stcg111a.scq3" localSheetId="0">'[3]Calculator'!$AA$11</definedName>
    <definedName name="stcg111a.scq3" localSheetId="12">'[4]Calculator'!$AA$11</definedName>
    <definedName name="stcg111a.scq3">'[5]Calculator'!$AA$11</definedName>
    <definedName name="stcg111a.scq4" localSheetId="1">'[1]Calculator'!$AB$11</definedName>
    <definedName name="stcg111a.scq4" localSheetId="4">'[2]Calculator'!$AB$11</definedName>
    <definedName name="stcg111a.scq4" localSheetId="0">'[3]Calculator'!$AB$11</definedName>
    <definedName name="stcg111a.scq4" localSheetId="12">'[4]Calculator'!$AB$11</definedName>
    <definedName name="stcg111a.scq4">'[5]Calculator'!$AB$11</definedName>
    <definedName name="stcg111a.scq5" localSheetId="1">'[1]Calculator'!$AC$11</definedName>
    <definedName name="stcg111a.scq5" localSheetId="4">'[2]Calculator'!$AC$11</definedName>
    <definedName name="stcg111a.scq5" localSheetId="0">'[3]Calculator'!$AC$11</definedName>
    <definedName name="stcg111a.scq5" localSheetId="12">'[4]Calculator'!$AC$11</definedName>
    <definedName name="stcg111a.scq5">'[5]Calculator'!$AC$11</definedName>
    <definedName name="stcg111aec.usratio" localSheetId="1">'[1]Calculator'!$X$11</definedName>
    <definedName name="stcg111aec.usratio" localSheetId="4">'[2]Calculator'!$X$11</definedName>
    <definedName name="stcg111aec.usratio" localSheetId="0">'[3]Calculator'!$X$11</definedName>
    <definedName name="stcg111aec.usratio" localSheetId="12">'[4]Calculator'!$X$11</definedName>
    <definedName name="stcg111aec.usratio">'[5]Calculator'!$X$11</definedName>
    <definedName name="stcg111aincome" localSheetId="1">'[1]CYLA BFLA'!$O$16</definedName>
    <definedName name="stcg111aincome" localSheetId="4">'[2]CYLA BFLA'!$O$16</definedName>
    <definedName name="stcg111aincome" localSheetId="0">'[3]CYLA BFLA'!$O$16</definedName>
    <definedName name="stcg111aincome" localSheetId="12">'[4]CYLA BFLA'!$O$16</definedName>
    <definedName name="stcg111aincome">'[5]CYLA BFLA'!$O$16</definedName>
    <definedName name="stcg111aincome.bf" localSheetId="1">'[1]CYLA BFLA'!$AF$16</definedName>
    <definedName name="stcg111aincome.bf" localSheetId="4">'[2]CYLA BFLA'!$AF$16</definedName>
    <definedName name="stcg111aincome.bf" localSheetId="0">'[3]CYLA BFLA'!$AF$16</definedName>
    <definedName name="stcg111aincome.bf" localSheetId="12">'[4]CYLA BFLA'!$AF$16</definedName>
    <definedName name="stcg111aincome.bf">'[5]CYLA BFLA'!$AF$16</definedName>
    <definedName name="stcg111aincome.bp" localSheetId="1">'[1]CYLA BFLA'!$AB$16</definedName>
    <definedName name="stcg111aincome.bp" localSheetId="4">'[2]CYLA BFLA'!$AB$16</definedName>
    <definedName name="stcg111aincome.bp" localSheetId="0">'[3]CYLA BFLA'!$AB$16</definedName>
    <definedName name="stcg111aincome.bp" localSheetId="12">'[4]CYLA BFLA'!$AB$16</definedName>
    <definedName name="stcg111aincome.bp">'[5]CYLA BFLA'!$AB$16</definedName>
    <definedName name="stcg111aincome.hp" localSheetId="1">'[1]CYLA BFLA'!$X$16</definedName>
    <definedName name="stcg111aincome.hp" localSheetId="4">'[2]CYLA BFLA'!$X$16</definedName>
    <definedName name="stcg111aincome.hp" localSheetId="0">'[3]CYLA BFLA'!$X$16</definedName>
    <definedName name="stcg111aincome.hp" localSheetId="12">'[4]CYLA BFLA'!$X$16</definedName>
    <definedName name="stcg111aincome.hp">'[5]CYLA BFLA'!$X$16</definedName>
    <definedName name="stcg111aincome.ih" localSheetId="1">'[1]CYLA BFLA'!$Q$16</definedName>
    <definedName name="stcg111aincome.ih" localSheetId="4">'[2]CYLA BFLA'!$Q$16</definedName>
    <definedName name="stcg111aincome.ih" localSheetId="0">'[3]CYLA BFLA'!$Q$16</definedName>
    <definedName name="stcg111aincome.ih" localSheetId="12">'[4]CYLA BFLA'!$Q$16</definedName>
    <definedName name="stcg111aincome.ih">'[5]CYLA BFLA'!$Q$16</definedName>
    <definedName name="stcg111aincome.os" localSheetId="1">'[1]CYLA BFLA'!$T$16</definedName>
    <definedName name="stcg111aincome.os" localSheetId="4">'[2]CYLA BFLA'!$T$16</definedName>
    <definedName name="stcg111aincome.os" localSheetId="0">'[3]CYLA BFLA'!$T$16</definedName>
    <definedName name="stcg111aincome.os" localSheetId="12">'[4]CYLA BFLA'!$T$16</definedName>
    <definedName name="stcg111aincome.os">'[5]CYLA BFLA'!$T$16</definedName>
    <definedName name="stcg111aincome.rem" localSheetId="1">'[1]CYLA BFLA'!$AO$19</definedName>
    <definedName name="stcg111aincome.rem" localSheetId="4">'[2]CYLA BFLA'!$AO$19</definedName>
    <definedName name="stcg111aincome.rem" localSheetId="0">'[3]CYLA BFLA'!$AO$19</definedName>
    <definedName name="stcg111aincome.rem" localSheetId="12">'[4]CYLA BFLA'!$AO$19</definedName>
    <definedName name="stcg111aincome.rem">'[5]CYLA BFLA'!$AO$19</definedName>
    <definedName name="stcg111aincome.stcl" localSheetId="1">'[1]CYLA BFLA'!$AE$34</definedName>
    <definedName name="stcg111aincome.stcl" localSheetId="4">'[2]CYLA BFLA'!$AE$34</definedName>
    <definedName name="stcg111aincome.stcl" localSheetId="0">'[3]CYLA BFLA'!$AE$34</definedName>
    <definedName name="stcg111aincome.stcl" localSheetId="12">'[4]CYLA BFLA'!$AE$34</definedName>
    <definedName name="stcg111aincome.stcl">'[5]CYLA BFLA'!$AE$34</definedName>
    <definedName name="stcg111aincome.usratio" localSheetId="1">'[1]Calculator'!$V$11</definedName>
    <definedName name="stcg111aincome.usratio" localSheetId="4">'[2]Calculator'!$V$11</definedName>
    <definedName name="stcg111aincome.usratio" localSheetId="0">'[3]Calculator'!$V$11</definedName>
    <definedName name="stcg111aincome.usratio" localSheetId="12">'[4]Calculator'!$V$11</definedName>
    <definedName name="stcg111aincome.usratio">'[5]Calculator'!$V$11</definedName>
    <definedName name="stcg111aloss" localSheetId="1">'[1]CYLA BFLA'!$P$16</definedName>
    <definedName name="stcg111aloss" localSheetId="4">'[2]CYLA BFLA'!$P$16</definedName>
    <definedName name="stcg111aloss" localSheetId="0">'[3]CYLA BFLA'!$P$16</definedName>
    <definedName name="stcg111aloss" localSheetId="12">'[4]CYLA BFLA'!$P$16</definedName>
    <definedName name="stcg111aloss">'[5]CYLA BFLA'!$P$16</definedName>
    <definedName name="stcg111aloss.bfadj" localSheetId="1">'[1]CYLA BFLA'!$AG$16</definedName>
    <definedName name="stcg111aloss.bfadj" localSheetId="4">'[2]CYLA BFLA'!$AG$16</definedName>
    <definedName name="stcg111aloss.bfadj" localSheetId="0">'[3]CYLA BFLA'!$AG$16</definedName>
    <definedName name="stcg111aloss.bfadj" localSheetId="12">'[4]CYLA BFLA'!$AG$16</definedName>
    <definedName name="stcg111aloss.bfadj">'[5]CYLA BFLA'!$AG$16</definedName>
    <definedName name="stcg111aloss.bp" localSheetId="1">'[1]CYLA BFLA'!$AD$16</definedName>
    <definedName name="stcg111aloss.bp" localSheetId="4">'[2]CYLA BFLA'!$AD$16</definedName>
    <definedName name="stcg111aloss.bp" localSheetId="0">'[3]CYLA BFLA'!$AD$16</definedName>
    <definedName name="stcg111aloss.bp" localSheetId="12">'[4]CYLA BFLA'!$AD$16</definedName>
    <definedName name="stcg111aloss.bp">'[5]CYLA BFLA'!$AD$16</definedName>
    <definedName name="stcg111aloss.hp" localSheetId="1">'[1]CYLA BFLA'!$Z$16</definedName>
    <definedName name="stcg111aloss.hp" localSheetId="4">'[2]CYLA BFLA'!$Z$16</definedName>
    <definedName name="stcg111aloss.hp" localSheetId="0">'[3]CYLA BFLA'!$Z$16</definedName>
    <definedName name="stcg111aloss.hp" localSheetId="12">'[4]CYLA BFLA'!$Z$16</definedName>
    <definedName name="stcg111aloss.hp">'[5]CYLA BFLA'!$Z$16</definedName>
    <definedName name="stcg111aloss.ih" localSheetId="1">'[1]CYLA BFLA'!$R$16</definedName>
    <definedName name="stcg111aloss.ih" localSheetId="4">'[2]CYLA BFLA'!$R$16</definedName>
    <definedName name="stcg111aloss.ih" localSheetId="0">'[3]CYLA BFLA'!$R$16</definedName>
    <definedName name="stcg111aloss.ih" localSheetId="12">'[4]CYLA BFLA'!$R$16</definedName>
    <definedName name="stcg111aloss.ih">'[5]CYLA BFLA'!$R$16</definedName>
    <definedName name="stcg111aloss.os" localSheetId="1">'[1]CYLA BFLA'!$V$16</definedName>
    <definedName name="stcg111aloss.os" localSheetId="4">'[2]CYLA BFLA'!$V$16</definedName>
    <definedName name="stcg111aloss.os" localSheetId="0">'[3]CYLA BFLA'!$V$16</definedName>
    <definedName name="stcg111aloss.os" localSheetId="12">'[4]CYLA BFLA'!$V$16</definedName>
    <definedName name="stcg111aloss.os">'[5]CYLA BFLA'!$V$16</definedName>
    <definedName name="stcg111aloss.unabs" localSheetId="1">'[1]CYLA BFLA'!$AN$19</definedName>
    <definedName name="stcg111aloss.unabs" localSheetId="4">'[2]CYLA BFLA'!$AN$19</definedName>
    <definedName name="stcg111aloss.unabs" localSheetId="0">'[3]CYLA BFLA'!$AN$19</definedName>
    <definedName name="stcg111aloss.unabs" localSheetId="12">'[4]CYLA BFLA'!$AN$19</definedName>
    <definedName name="stcg111aloss.unabs">'[5]CYLA BFLA'!$AN$19</definedName>
    <definedName name="stcg111asur.usratio" localSheetId="1">'[1]Calculator'!$W$11</definedName>
    <definedName name="stcg111asur.usratio" localSheetId="4">'[2]Calculator'!$W$11</definedName>
    <definedName name="stcg111asur.usratio" localSheetId="0">'[3]Calculator'!$W$11</definedName>
    <definedName name="stcg111asur.usratio" localSheetId="12">'[4]Calculator'!$W$11</definedName>
    <definedName name="stcg111asur.usratio">'[5]Calculator'!$W$11</definedName>
    <definedName name="stcgloss.aftbfl" localSheetId="1">'[1]CYLA BFLA'!$AH$16</definedName>
    <definedName name="stcgloss.aftbfl" localSheetId="4">'[2]CYLA BFLA'!$AH$16</definedName>
    <definedName name="stcgloss.aftbfl" localSheetId="0">'[3]CYLA BFLA'!$AH$16</definedName>
    <definedName name="stcgloss.aftbfl" localSheetId="12">'[4]CYLA BFLA'!$AH$16</definedName>
    <definedName name="stcgloss.aftbfl">'[5]CYLA BFLA'!$AH$16</definedName>
    <definedName name="stcgloss.bf" localSheetId="1">'[1]CYLA BFLA'!$AE$16</definedName>
    <definedName name="stcgloss.bf" localSheetId="4">'[2]CYLA BFLA'!$AE$16</definedName>
    <definedName name="stcgloss.bf" localSheetId="0">'[3]CYLA BFLA'!$AE$16</definedName>
    <definedName name="stcgloss.bf" localSheetId="12">'[4]CYLA BFLA'!$AE$16</definedName>
    <definedName name="stcgloss.bf">'[5]CYLA BFLA'!$AE$16</definedName>
    <definedName name="stcgloss1.unabs" localSheetId="1">'[1]CYLA BFLA'!$F$40</definedName>
    <definedName name="stcgloss1.unabs" localSheetId="4">'[2]CYLA BFLA'!$F$40</definedName>
    <definedName name="stcgloss1.unabs" localSheetId="0">'[3]CYLA BFLA'!$F$40</definedName>
    <definedName name="stcgloss1.unabs" localSheetId="12">'[4]CYLA BFLA'!$F$40</definedName>
    <definedName name="stcgloss1.unabs">'[5]CYLA BFLA'!$F$40</definedName>
    <definedName name="stcgoththan111aec.usratio" localSheetId="1">'[1]Calculator'!$X$14</definedName>
    <definedName name="stcgoththan111aec.usratio" localSheetId="4">'[2]Calculator'!$X$14</definedName>
    <definedName name="stcgoththan111aec.usratio" localSheetId="0">'[3]Calculator'!$X$14</definedName>
    <definedName name="stcgoththan111aec.usratio" localSheetId="12">'[4]Calculator'!$X$14</definedName>
    <definedName name="stcgoththan111aec.usratio">'[5]Calculator'!$X$14</definedName>
    <definedName name="stcgoththan111aincome" localSheetId="1">'[1]CYLA BFLA'!$O$17</definedName>
    <definedName name="stcgoththan111aincome" localSheetId="4">'[2]CYLA BFLA'!$O$17</definedName>
    <definedName name="stcgoththan111aincome" localSheetId="0">'[3]CYLA BFLA'!$O$17</definedName>
    <definedName name="stcgoththan111aincome" localSheetId="12">'[4]CYLA BFLA'!$O$17</definedName>
    <definedName name="stcgoththan111aincome">'[5]CYLA BFLA'!$O$17</definedName>
    <definedName name="stcgoththan111aincome.bf" localSheetId="1">'[1]CYLA BFLA'!$AF$17</definedName>
    <definedName name="stcgoththan111aincome.bf" localSheetId="4">'[2]CYLA BFLA'!$AF$17</definedName>
    <definedName name="stcgoththan111aincome.bf" localSheetId="0">'[3]CYLA BFLA'!$AF$17</definedName>
    <definedName name="stcgoththan111aincome.bf" localSheetId="12">'[4]CYLA BFLA'!$AF$17</definedName>
    <definedName name="stcgoththan111aincome.bf">'[5]CYLA BFLA'!$AF$17</definedName>
    <definedName name="stcgoththan111aincome.bp" localSheetId="1">'[1]CYLA BFLA'!$AB$17</definedName>
    <definedName name="stcgoththan111aincome.bp" localSheetId="4">'[2]CYLA BFLA'!$AB$17</definedName>
    <definedName name="stcgoththan111aincome.bp" localSheetId="0">'[3]CYLA BFLA'!$AB$17</definedName>
    <definedName name="stcgoththan111aincome.bp" localSheetId="12">'[4]CYLA BFLA'!$AB$17</definedName>
    <definedName name="stcgoththan111aincome.bp">'[5]CYLA BFLA'!$AB$17</definedName>
    <definedName name="stcgoththan111aincome.hp" localSheetId="1">'[1]CYLA BFLA'!$X$17</definedName>
    <definedName name="stcgoththan111aincome.hp" localSheetId="4">'[2]CYLA BFLA'!$X$17</definedName>
    <definedName name="stcgoththan111aincome.hp" localSheetId="0">'[3]CYLA BFLA'!$X$17</definedName>
    <definedName name="stcgoththan111aincome.hp" localSheetId="12">'[4]CYLA BFLA'!$X$17</definedName>
    <definedName name="stcgoththan111aincome.hp">'[5]CYLA BFLA'!$X$17</definedName>
    <definedName name="stcgoththan111aincome.ih" localSheetId="1">'[1]CYLA BFLA'!$Q$17</definedName>
    <definedName name="stcgoththan111aincome.ih" localSheetId="4">'[2]CYLA BFLA'!$Q$17</definedName>
    <definedName name="stcgoththan111aincome.ih" localSheetId="0">'[3]CYLA BFLA'!$Q$17</definedName>
    <definedName name="stcgoththan111aincome.ih" localSheetId="12">'[4]CYLA BFLA'!$Q$17</definedName>
    <definedName name="stcgoththan111aincome.ih">'[5]CYLA BFLA'!$Q$17</definedName>
    <definedName name="stcgoththan111aincome.os" localSheetId="1">'[1]CYLA BFLA'!$T$17</definedName>
    <definedName name="stcgoththan111aincome.os" localSheetId="4">'[2]CYLA BFLA'!$T$17</definedName>
    <definedName name="stcgoththan111aincome.os" localSheetId="0">'[3]CYLA BFLA'!$T$17</definedName>
    <definedName name="stcgoththan111aincome.os" localSheetId="12">'[4]CYLA BFLA'!$T$17</definedName>
    <definedName name="stcgoththan111aincome.os">'[5]CYLA BFLA'!$T$17</definedName>
    <definedName name="stcgoththan111aincome.q1diff" localSheetId="1">'[1]Calculator'!$AJ$57</definedName>
    <definedName name="stcgoththan111aincome.q1diff" localSheetId="4">'[2]Calculator'!$AJ$57</definedName>
    <definedName name="stcgoththan111aincome.q1diff" localSheetId="0">'[3]Calculator'!$AJ$57</definedName>
    <definedName name="stcgoththan111aincome.q1diff" localSheetId="12">'[4]Calculator'!$AJ$57</definedName>
    <definedName name="stcgoththan111aincome.q1diff">'[5]Calculator'!$AJ$57</definedName>
    <definedName name="stcgoththan111aincome.q2diff" localSheetId="1">'[1]Calculator'!$AK$43</definedName>
    <definedName name="stcgoththan111aincome.q2diff" localSheetId="4">'[2]Calculator'!$AK$43</definedName>
    <definedName name="stcgoththan111aincome.q2diff" localSheetId="0">'[3]Calculator'!$AK$43</definedName>
    <definedName name="stcgoththan111aincome.q2diff" localSheetId="12">'[4]Calculator'!$AK$43</definedName>
    <definedName name="stcgoththan111aincome.q2diff">'[5]Calculator'!$AK$43</definedName>
    <definedName name="stcgoththan111aincome.q3diff" localSheetId="1">'[1]Calculator'!$AK$44</definedName>
    <definedName name="stcgoththan111aincome.q3diff" localSheetId="4">'[2]Calculator'!$AK$44</definedName>
    <definedName name="stcgoththan111aincome.q3diff" localSheetId="0">'[3]Calculator'!$AK$44</definedName>
    <definedName name="stcgoththan111aincome.q3diff" localSheetId="12">'[4]Calculator'!$AK$44</definedName>
    <definedName name="stcgoththan111aincome.q3diff">'[5]Calculator'!$AK$44</definedName>
    <definedName name="stcgoththan111aincome.q4diff" localSheetId="1">'[1]Calculator'!$AK$45</definedName>
    <definedName name="stcgoththan111aincome.q4diff" localSheetId="4">'[2]Calculator'!$AK$45</definedName>
    <definedName name="stcgoththan111aincome.q4diff" localSheetId="0">'[3]Calculator'!$AK$45</definedName>
    <definedName name="stcgoththan111aincome.q4diff" localSheetId="12">'[4]Calculator'!$AK$45</definedName>
    <definedName name="stcgoththan111aincome.q4diff">'[5]Calculator'!$AK$45</definedName>
    <definedName name="stcgoththan111aincome.q5diff" localSheetId="1">'[1]Calculator'!$AK$46</definedName>
    <definedName name="stcgoththan111aincome.q5diff" localSheetId="4">'[2]Calculator'!$AK$46</definedName>
    <definedName name="stcgoththan111aincome.q5diff" localSheetId="0">'[3]Calculator'!$AK$46</definedName>
    <definedName name="stcgoththan111aincome.q5diff" localSheetId="12">'[4]Calculator'!$AK$46</definedName>
    <definedName name="stcgoththan111aincome.q5diff">'[5]Calculator'!$AK$46</definedName>
    <definedName name="stcgoththan111aincome.rem" localSheetId="1">'[1]CYLA BFLA'!$AO$16</definedName>
    <definedName name="stcgoththan111aincome.rem" localSheetId="4">'[2]CYLA BFLA'!$AO$16</definedName>
    <definedName name="stcgoththan111aincome.rem" localSheetId="0">'[3]CYLA BFLA'!$AO$16</definedName>
    <definedName name="stcgoththan111aincome.rem" localSheetId="12">'[4]CYLA BFLA'!$AO$16</definedName>
    <definedName name="stcgoththan111aincome.rem">'[5]CYLA BFLA'!$AO$16</definedName>
    <definedName name="stcgoththan111aincome.stcl" localSheetId="1">'[1]CYLA BFLA'!$AE$30</definedName>
    <definedName name="stcgoththan111aincome.stcl" localSheetId="4">'[2]CYLA BFLA'!$AE$30</definedName>
    <definedName name="stcgoththan111aincome.stcl" localSheetId="0">'[3]CYLA BFLA'!$AE$30</definedName>
    <definedName name="stcgoththan111aincome.stcl" localSheetId="12">'[4]CYLA BFLA'!$AE$30</definedName>
    <definedName name="stcgoththan111aincome.stcl">'[5]CYLA BFLA'!$AE$30</definedName>
    <definedName name="stcgoththan111Aincome.usratio" localSheetId="1">'[1]Calculator'!$V$14</definedName>
    <definedName name="stcgoththan111Aincome.usratio" localSheetId="4">'[2]Calculator'!$V$14</definedName>
    <definedName name="stcgoththan111Aincome.usratio" localSheetId="0">'[3]Calculator'!$V$14</definedName>
    <definedName name="stcgoththan111Aincome.usratio" localSheetId="12">'[4]Calculator'!$V$14</definedName>
    <definedName name="stcgoththan111Aincome.usratio">'[5]Calculator'!$V$14</definedName>
    <definedName name="stcgoththan111aloss" localSheetId="1">'[1]CYLA BFLA'!$P$17</definedName>
    <definedName name="stcgoththan111aloss" localSheetId="4">'[2]CYLA BFLA'!$P$17</definedName>
    <definedName name="stcgoththan111aloss" localSheetId="0">'[3]CYLA BFLA'!$P$17</definedName>
    <definedName name="stcgoththan111aloss" localSheetId="12">'[4]CYLA BFLA'!$P$17</definedName>
    <definedName name="stcgoththan111aloss">'[5]CYLA BFLA'!$P$17</definedName>
    <definedName name="stcgoththan111aloss.bfadj" localSheetId="1">'[1]CYLA BFLA'!$AG$17</definedName>
    <definedName name="stcgoththan111aloss.bfadj" localSheetId="4">'[2]CYLA BFLA'!$AG$17</definedName>
    <definedName name="stcgoththan111aloss.bfadj" localSheetId="0">'[3]CYLA BFLA'!$AG$17</definedName>
    <definedName name="stcgoththan111aloss.bfadj" localSheetId="12">'[4]CYLA BFLA'!$AG$17</definedName>
    <definedName name="stcgoththan111aloss.bfadj">'[5]CYLA BFLA'!$AG$17</definedName>
    <definedName name="stcgoththan111aloss.bp" localSheetId="1">'[1]CYLA BFLA'!$AD$17</definedName>
    <definedName name="stcgoththan111aloss.bp" localSheetId="4">'[2]CYLA BFLA'!$AD$17</definedName>
    <definedName name="stcgoththan111aloss.bp" localSheetId="0">'[3]CYLA BFLA'!$AD$17</definedName>
    <definedName name="stcgoththan111aloss.bp" localSheetId="12">'[4]CYLA BFLA'!$AD$17</definedName>
    <definedName name="stcgoththan111aloss.bp">'[5]CYLA BFLA'!$AD$17</definedName>
    <definedName name="stcgoththan111aloss.hp" localSheetId="1">'[1]CYLA BFLA'!$Z$17</definedName>
    <definedName name="stcgoththan111aloss.hp" localSheetId="4">'[2]CYLA BFLA'!$Z$17</definedName>
    <definedName name="stcgoththan111aloss.hp" localSheetId="0">'[3]CYLA BFLA'!$Z$17</definedName>
    <definedName name="stcgoththan111aloss.hp" localSheetId="12">'[4]CYLA BFLA'!$Z$17</definedName>
    <definedName name="stcgoththan111aloss.hp">'[5]CYLA BFLA'!$Z$17</definedName>
    <definedName name="stcgoththan111Aloss.ih" localSheetId="1">'[1]CYLA BFLA'!$R$17</definedName>
    <definedName name="stcgoththan111Aloss.ih" localSheetId="4">'[2]CYLA BFLA'!$R$17</definedName>
    <definedName name="stcgoththan111Aloss.ih" localSheetId="0">'[3]CYLA BFLA'!$R$17</definedName>
    <definedName name="stcgoththan111Aloss.ih" localSheetId="12">'[4]CYLA BFLA'!$R$17</definedName>
    <definedName name="stcgoththan111Aloss.ih">'[5]CYLA BFLA'!$R$17</definedName>
    <definedName name="stcgoththan111aloss.os" localSheetId="1">'[1]CYLA BFLA'!$V$17</definedName>
    <definedName name="stcgoththan111aloss.os" localSheetId="4">'[2]CYLA BFLA'!$V$17</definedName>
    <definedName name="stcgoththan111aloss.os" localSheetId="0">'[3]CYLA BFLA'!$V$17</definedName>
    <definedName name="stcgoththan111aloss.os" localSheetId="12">'[4]CYLA BFLA'!$V$17</definedName>
    <definedName name="stcgoththan111aloss.os">'[5]CYLA BFLA'!$V$17</definedName>
    <definedName name="stcgoththan111Aloss.unabs" localSheetId="1">'[1]CYLA BFLA'!$AN$16</definedName>
    <definedName name="stcgoththan111Aloss.unabs" localSheetId="4">'[2]CYLA BFLA'!$AN$16</definedName>
    <definedName name="stcgoththan111Aloss.unabs" localSheetId="0">'[3]CYLA BFLA'!$AN$16</definedName>
    <definedName name="stcgoththan111Aloss.unabs" localSheetId="12">'[4]CYLA BFLA'!$AN$16</definedName>
    <definedName name="stcgoththan111Aloss.unabs">'[5]CYLA BFLA'!$AN$16</definedName>
    <definedName name="stcgoththan111asur.usratio" localSheetId="1">'[1]Calculator'!$W$14</definedName>
    <definedName name="stcgoththan111asur.usratio" localSheetId="4">'[2]Calculator'!$W$14</definedName>
    <definedName name="stcgoththan111asur.usratio" localSheetId="0">'[3]Calculator'!$W$14</definedName>
    <definedName name="stcgoththan111asur.usratio" localSheetId="12">'[4]Calculator'!$W$14</definedName>
    <definedName name="stcgoththan111asur.usratio">'[5]Calculator'!$W$14</definedName>
    <definedName name="stcla1" localSheetId="1">'[1]CYLA BFLA'!$AE$29</definedName>
    <definedName name="stcla1" localSheetId="4">'[2]CYLA BFLA'!$AE$29</definedName>
    <definedName name="stcla1" localSheetId="0">'[3]CYLA BFLA'!$AE$29</definedName>
    <definedName name="stcla1" localSheetId="12">'[4]CYLA BFLA'!$AE$29</definedName>
    <definedName name="stcla1">'[5]CYLA BFLA'!$AE$29</definedName>
    <definedName name="stcla2" localSheetId="1">'[1]CYLA BFLA'!$AE$33</definedName>
    <definedName name="stcla2" localSheetId="4">'[2]CYLA BFLA'!$AE$33</definedName>
    <definedName name="stcla2" localSheetId="0">'[3]CYLA BFLA'!$AE$33</definedName>
    <definedName name="stcla2" localSheetId="12">'[4]CYLA BFLA'!$AE$33</definedName>
    <definedName name="stcla2">'[5]CYLA BFLA'!$AE$33</definedName>
    <definedName name="stclremaining" localSheetId="1">'[1]CYLA BFLA'!$AE$36</definedName>
    <definedName name="stclremaining" localSheetId="4">'[2]CYLA BFLA'!$AE$36</definedName>
    <definedName name="stclremaining" localSheetId="0">'[3]CYLA BFLA'!$AE$36</definedName>
    <definedName name="stclremaining" localSheetId="12">'[4]CYLA BFLA'!$AE$36</definedName>
    <definedName name="stclremaining">'[5]CYLA BFLA'!$AE$36</definedName>
    <definedName name="STPA10.DedFromUndertaking" localSheetId="1">'[1]10A'!$F$3</definedName>
    <definedName name="STPA10.DedFromUndertaking" localSheetId="4">'[2]10A'!$F$3</definedName>
    <definedName name="STPA10.DedFromUndertaking" localSheetId="0">'[3]10A'!$F$3</definedName>
    <definedName name="STPA10.DedFromUndertaking" localSheetId="12">'[4]10A'!$F$3</definedName>
    <definedName name="STPA10.DedFromUndertaking">'[5]10A'!$F$3</definedName>
    <definedName name="STTC.STTPaid" localSheetId="1">'[1]80_'!$G$64</definedName>
    <definedName name="STTC.STTPaid" localSheetId="4">'[2]80_'!$G$64</definedName>
    <definedName name="STTC.STTPaid" localSheetId="0">'[3]80_'!$G$64</definedName>
    <definedName name="STTC.STTPaid" localSheetId="12">'[4]80_'!$G$64</definedName>
    <definedName name="STTC.STTPaid">'[5]80_'!$G$64</definedName>
    <definedName name="STTC.TaxPaySTTAvgRate" localSheetId="1">'[1]80_'!$G$63</definedName>
    <definedName name="STTC.TaxPaySTTAvgRate" localSheetId="4">'[2]80_'!$G$63</definedName>
    <definedName name="STTC.TaxPaySTTAvgRate" localSheetId="0">'[3]80_'!$G$63</definedName>
    <definedName name="STTC.TaxPaySTTAvgRate" localSheetId="12">'[4]80_'!$G$63</definedName>
    <definedName name="STTC.TaxPaySTTAvgRate">'[5]80_'!$G$63</definedName>
    <definedName name="Sur_Calc" localSheetId="1">'[1]Calculator'!$D$22</definedName>
    <definedName name="Sur_Calc" localSheetId="4">'[2]Calculator'!$D$22</definedName>
    <definedName name="Sur_Calc" localSheetId="0">'[3]Calculator'!$D$22</definedName>
    <definedName name="Sur_Calc" localSheetId="12">'[4]Calculator'!$D$22</definedName>
    <definedName name="Sur_Calc">'[5]Calculator'!$D$22</definedName>
    <definedName name="Sur_limit" localSheetId="1">'[1]Calculator'!$Q$30</definedName>
    <definedName name="Sur_limit" localSheetId="4">'[2]Calculator'!$Q$30</definedName>
    <definedName name="Sur_limit" localSheetId="0">'[3]Calculator'!$Q$30</definedName>
    <definedName name="Sur_limit" localSheetId="12">'[4]Calculator'!$Q$30</definedName>
    <definedName name="Sur_limit">'[5]Calculator'!$Q$30</definedName>
    <definedName name="Sur_Rate" localSheetId="1">'[1]Calculator'!$R$30</definedName>
    <definedName name="Sur_Rate" localSheetId="4">'[2]Calculator'!$R$30</definedName>
    <definedName name="Sur_Rate" localSheetId="0">'[3]Calculator'!$R$30</definedName>
    <definedName name="Sur_Rate" localSheetId="12">'[4]Calculator'!$R$30</definedName>
    <definedName name="Sur_Rate">'[5]Calculator'!$R$30</definedName>
    <definedName name="sur_stcgoththan111aincome" localSheetId="1">'[1]Calculator'!$R$5</definedName>
    <definedName name="sur_stcgoththan111aincome" localSheetId="4">'[2]Calculator'!$R$5</definedName>
    <definedName name="sur_stcgoththan111aincome" localSheetId="0">'[3]Calculator'!$R$5</definedName>
    <definedName name="sur_stcgoththan111aincome" localSheetId="12">'[4]Calculator'!$R$5</definedName>
    <definedName name="sur_stcgoththan111aincome">'[5]Calculator'!$R$5</definedName>
    <definedName name="sur_usincome" localSheetId="1">'[1]Calculator'!$Q$5</definedName>
    <definedName name="sur_usincome" localSheetId="4">'[2]Calculator'!$Q$5</definedName>
    <definedName name="sur_usincome" localSheetId="0">'[3]Calculator'!$Q$5</definedName>
    <definedName name="sur_usincome" localSheetId="12">'[4]Calculator'!$Q$5</definedName>
    <definedName name="sur_usincome">'[5]Calculator'!$Q$5</definedName>
    <definedName name="TCS.AmtTCSClaimedThisYear" localSheetId="1">'[1]DDT_TDS_TCS'!$G$32:$G$33</definedName>
    <definedName name="TCS.AmtTCSClaimedThisYear" localSheetId="4">'[2]DDT_TDS_TCS'!$G$32:$G$33</definedName>
    <definedName name="TCS.AmtTCSClaimedThisYear" localSheetId="0">'[3]DDT_TDS_TCS'!$G$32:$G$33</definedName>
    <definedName name="TCS.AmtTCSClaimedThisYear" localSheetId="12">'[4]DDT_TDS_TCS'!$G$32:$G$33</definedName>
    <definedName name="TCS.AmtTCSClaimedThisYear">'[5]DDT_TDS_TCS'!$G$32:$G$33</definedName>
    <definedName name="TDS2.ClaimOutOfTotTDSOnAmtPaid" localSheetId="1">'[1]DDT_TDS_TCS'!$I$22:$I$25</definedName>
    <definedName name="TDS2.ClaimOutOfTotTDSOnAmtPaid" localSheetId="4">'[2]DDT_TDS_TCS'!$I$22:$I$25</definedName>
    <definedName name="TDS2.ClaimOutOfTotTDSOnAmtPaid" localSheetId="0">'[3]DDT_TDS_TCS'!$I$22:$I$25</definedName>
    <definedName name="TDS2.ClaimOutOfTotTDSOnAmtPaid" localSheetId="12">'[4]DDT_TDS_TCS'!$I$22:$I$25</definedName>
    <definedName name="TDS2.ClaimOutOfTotTDSOnAmtPaid">'[5]DDT_TDS_TCS'!$I$22:$I$25</definedName>
    <definedName name="THRESOLD" localSheetId="1">'[1]SI'!$M$11</definedName>
    <definedName name="THRESOLD" localSheetId="4">'[2]SI'!$M$11</definedName>
    <definedName name="THRESOLD" localSheetId="0">'[3]SI'!$M$11</definedName>
    <definedName name="THRESOLD" localSheetId="12">'[4]SI'!$M$11</definedName>
    <definedName name="THRESOLD">'[5]SI'!$M$11</definedName>
    <definedName name="TI" localSheetId="1">'[1]Calculator'!$M$5</definedName>
    <definedName name="TI" localSheetId="4">'[2]Calculator'!$M$5</definedName>
    <definedName name="TI" localSheetId="0">'[3]Calculator'!$M$5</definedName>
    <definedName name="TI" localSheetId="12">'[4]Calculator'!$M$5</definedName>
    <definedName name="TI">'[5]Calculator'!$M$5</definedName>
    <definedName name="tothpincome" localSheetId="1">'[1]CYLA BFLA'!$O$11</definedName>
    <definedName name="tothpincome" localSheetId="4">'[2]CYLA BFLA'!$O$11</definedName>
    <definedName name="tothpincome" localSheetId="0">'[3]CYLA BFLA'!$O$11</definedName>
    <definedName name="tothpincome" localSheetId="12">'[4]CYLA BFLA'!$O$11</definedName>
    <definedName name="tothpincome">'[5]CYLA BFLA'!$O$11</definedName>
    <definedName name="tothploss" localSheetId="1">'[1]CYLA BFLA'!$P$11</definedName>
    <definedName name="tothploss" localSheetId="4">'[2]CYLA BFLA'!$P$11</definedName>
    <definedName name="tothploss" localSheetId="0">'[3]CYLA BFLA'!$P$11</definedName>
    <definedName name="tothploss" localSheetId="12">'[4]CYLA BFLA'!$P$11</definedName>
    <definedName name="tothploss">'[5]CYLA BFLA'!$P$11</definedName>
    <definedName name="totofbfloss.BusLossOthThanSpecLossCF8" localSheetId="1">'[1]CFL'!$F$11</definedName>
    <definedName name="totofbfloss.BusLossOthThanSpecLossCF8" localSheetId="4">'[2]CFL'!$F$11</definedName>
    <definedName name="totofbfloss.BusLossOthThanSpecLossCF8" localSheetId="0">'[3]CFL'!$F$11</definedName>
    <definedName name="totofbfloss.BusLossOthThanSpecLossCF8" localSheetId="12">'[4]CFL'!$F$11</definedName>
    <definedName name="totofbfloss.BusLossOthThanSpecLossCF8">'[5]CFL'!$F$11</definedName>
    <definedName name="totofbfloss.HPLossCF8" localSheetId="1">'[1]CFL'!$E$11</definedName>
    <definedName name="totofbfloss.HPLossCF8" localSheetId="4">'[2]CFL'!$E$11</definedName>
    <definedName name="totofbfloss.HPLossCF8" localSheetId="0">'[3]CFL'!$E$11</definedName>
    <definedName name="totofbfloss.HPLossCF8" localSheetId="12">'[4]CFL'!$E$11</definedName>
    <definedName name="totofbfloss.HPLossCF8">'[5]CFL'!$E$11</definedName>
    <definedName name="totofbfloss.LossFrmSpecBusCF8" localSheetId="1">'[1]CFL'!$G$11</definedName>
    <definedName name="totofbfloss.LossFrmSpecBusCF8" localSheetId="4">'[2]CFL'!$G$11</definedName>
    <definedName name="totofbfloss.LossFrmSpecBusCF8" localSheetId="0">'[3]CFL'!$G$11</definedName>
    <definedName name="totofbfloss.LossFrmSpecBusCF8" localSheetId="12">'[4]CFL'!$G$11</definedName>
    <definedName name="totofbfloss.LossFrmSpecBusCF8">'[5]CFL'!$G$11</definedName>
    <definedName name="totofbfloss.LossFrmSpecifiedBusCF8" localSheetId="1">'[1]CFL'!$H$11</definedName>
    <definedName name="totofbfloss.LossFrmSpecifiedBusCF8" localSheetId="4">'[2]CFL'!$H$11</definedName>
    <definedName name="totofbfloss.LossFrmSpecifiedBusCF8" localSheetId="0">'[3]CFL'!$H$11</definedName>
    <definedName name="totofbfloss.LossFrmSpecifiedBusCF8" localSheetId="12">'[4]CFL'!$H$11</definedName>
    <definedName name="totofbfloss.LossFrmSpecifiedBusCF8">'[5]CFL'!$H$11</definedName>
    <definedName name="totofbfloss.LTCGLossCF8" localSheetId="1">'[1]CFL'!$J$11</definedName>
    <definedName name="totofbfloss.LTCGLossCF8" localSheetId="4">'[2]CFL'!$J$11</definedName>
    <definedName name="totofbfloss.LTCGLossCF8" localSheetId="0">'[3]CFL'!$J$11</definedName>
    <definedName name="totofbfloss.LTCGLossCF8" localSheetId="12">'[4]CFL'!$J$11</definedName>
    <definedName name="totofbfloss.LTCGLossCF8">'[5]CFL'!$J$11</definedName>
    <definedName name="totofbfloss.OthSrcLossNotRaceHorseCF8" localSheetId="1">'[1]CFL'!$K$11</definedName>
    <definedName name="totofbfloss.OthSrcLossNotRaceHorseCF8" localSheetId="4">'[2]CFL'!$K$11</definedName>
    <definedName name="totofbfloss.OthSrcLossNotRaceHorseCF8" localSheetId="0">'[3]CFL'!$K$11</definedName>
    <definedName name="totofbfloss.OthSrcLossNotRaceHorseCF8" localSheetId="12">'[4]CFL'!$K$11</definedName>
    <definedName name="totofbfloss.OthSrcLossNotRaceHorseCF8">'[5]CFL'!$K$11</definedName>
    <definedName name="totofbfloss.OthSrcLossRaceHorseCF8" localSheetId="1">'[1]CFL'!$L$11</definedName>
    <definedName name="totofbfloss.OthSrcLossRaceHorseCF8" localSheetId="4">'[2]CFL'!$L$11</definedName>
    <definedName name="totofbfloss.OthSrcLossRaceHorseCF8" localSheetId="0">'[3]CFL'!$L$11</definedName>
    <definedName name="totofbfloss.OthSrcLossRaceHorseCF8" localSheetId="12">'[4]CFL'!$L$11</definedName>
    <definedName name="totofbfloss.OthSrcLossRaceHorseCF8">'[5]CFL'!$L$11</definedName>
    <definedName name="totofbfloss.STCGLossCF8" localSheetId="1">'[1]CFL'!$I$11</definedName>
    <definedName name="totofbfloss.STCGLossCF8" localSheetId="4">'[2]CFL'!$I$11</definedName>
    <definedName name="totofbfloss.STCGLossCF8" localSheetId="0">'[3]CFL'!$I$11</definedName>
    <definedName name="totofbfloss.STCGLossCF8" localSheetId="12">'[4]CFL'!$I$11</definedName>
    <definedName name="totofbfloss.STCGLossCF8">'[5]CFL'!$I$11</definedName>
    <definedName name="totusincome" localSheetId="1">'[1]Calculator'!$V$15</definedName>
    <definedName name="totusincome" localSheetId="4">'[2]Calculator'!$V$15</definedName>
    <definedName name="totusincome" localSheetId="0">'[3]Calculator'!$V$15</definedName>
    <definedName name="totusincome" localSheetId="12">'[4]Calculator'!$V$15</definedName>
    <definedName name="totusincome">'[5]Calculator'!$V$15</definedName>
    <definedName name="totusratio" localSheetId="1">'[1]Calculator'!$W$15</definedName>
    <definedName name="totusratio" localSheetId="4">'[2]Calculator'!$W$15</definedName>
    <definedName name="totusratio" localSheetId="0">'[3]Calculator'!$W$15</definedName>
    <definedName name="totusratio" localSheetId="12">'[4]Calculator'!$W$15</definedName>
    <definedName name="totusratio">'[5]Calculator'!$W$15</definedName>
    <definedName name="TR.RelfClaimed90" localSheetId="1">'[1]TR_FA'!$G$8:$G$12</definedName>
    <definedName name="TR.RelfClaimed90" localSheetId="4">'[2]TR_FA'!$G$8:$G$12</definedName>
    <definedName name="TR.RelfClaimed90" localSheetId="0">'[3]TR_FA'!$G$8:$G$12</definedName>
    <definedName name="TR.RelfClaimed90" localSheetId="12">'[4]TR_FA'!$G$8:$G$12</definedName>
    <definedName name="TR.RelfClaimed90">'[5]TR_FA'!$G$8:$G$12</definedName>
    <definedName name="TR.RelfClaimed90GTotal" localSheetId="1">'[1]TR_FA'!$G$13</definedName>
    <definedName name="TR.RelfClaimed90GTotal" localSheetId="4">'[2]TR_FA'!$G$13</definedName>
    <definedName name="TR.RelfClaimed90GTotal" localSheetId="0">'[3]TR_FA'!$G$13</definedName>
    <definedName name="TR.RelfClaimed90GTotal" localSheetId="12">'[4]TR_FA'!$G$13</definedName>
    <definedName name="TR.RelfClaimed90GTotal">'[5]TR_FA'!$G$13</definedName>
    <definedName name="TR.RelfClaimed91" localSheetId="1">'[1]TR_FA'!$H$8:$H$12</definedName>
    <definedName name="TR.RelfClaimed91" localSheetId="4">'[2]TR_FA'!$H$8:$H$12</definedName>
    <definedName name="TR.RelfClaimed91" localSheetId="0">'[3]TR_FA'!$H$8:$H$12</definedName>
    <definedName name="TR.RelfClaimed91" localSheetId="12">'[4]TR_FA'!$H$8:$H$12</definedName>
    <definedName name="TR.RelfClaimed91">'[5]TR_FA'!$H$8:$H$12</definedName>
    <definedName name="TR.RelfClaimed91GTotal" localSheetId="1">'[1]TR_FA'!$H$13</definedName>
    <definedName name="TR.RelfClaimed91GTotal" localSheetId="4">'[2]TR_FA'!$H$13</definedName>
    <definedName name="TR.RelfClaimed91GTotal" localSheetId="0">'[3]TR_FA'!$H$13</definedName>
    <definedName name="TR.RelfClaimed91GTotal" localSheetId="12">'[4]TR_FA'!$H$13</definedName>
    <definedName name="TR.RelfClaimed91GTotal">'[5]TR_FA'!$H$13</definedName>
    <definedName name="TR.TaxesPaidGTotal" localSheetId="1">'[1]TR_FA'!$F$13</definedName>
    <definedName name="TR.TaxesPaidGTotal" localSheetId="4">'[2]TR_FA'!$F$13</definedName>
    <definedName name="TR.TaxesPaidGTotal" localSheetId="0">'[3]TR_FA'!$F$13</definedName>
    <definedName name="TR.TaxesPaidGTotal" localSheetId="12">'[4]TR_FA'!$F$13</definedName>
    <definedName name="TR.TaxesPaidGTotal">'[5]TR_FA'!$F$13</definedName>
    <definedName name="TR.TotalTaxesPaid" localSheetId="1">'[1]TR_FA'!$F$8:$F$12</definedName>
    <definedName name="TR.TotalTaxesPaid" localSheetId="4">'[2]TR_FA'!$F$8:$F$12</definedName>
    <definedName name="TR.TotalTaxesPaid" localSheetId="0">'[3]TR_FA'!$F$8:$F$12</definedName>
    <definedName name="TR.TotalTaxesPaid" localSheetId="12">'[4]TR_FA'!$F$8:$F$12</definedName>
    <definedName name="TR.TotalTaxesPaid">'[5]TR_FA'!$F$8:$F$12</definedName>
    <definedName name="TR.TotalTaxesPaidOutIndia" localSheetId="1">'[1]TR_FA'!$H$16</definedName>
    <definedName name="TR.TotalTaxesPaidOutIndia" localSheetId="4">'[2]TR_FA'!$H$16</definedName>
    <definedName name="TR.TotalTaxesPaidOutIndia" localSheetId="0">'[3]TR_FA'!$H$16</definedName>
    <definedName name="TR.TotalTaxesPaidOutIndia" localSheetId="12">'[4]TR_FA'!$H$16</definedName>
    <definedName name="TR.TotalTaxesPaidOutIndia">'[5]TR_FA'!$H$16</definedName>
    <definedName name="TR.TotalTaxesPaidOutIndiaDTAAAppli" localSheetId="1">'[1]TR_FA'!$H$17</definedName>
    <definedName name="TR.TotalTaxesPaidOutIndiaDTAAAppli" localSheetId="4">'[2]TR_FA'!$H$17</definedName>
    <definedName name="TR.TotalTaxesPaidOutIndiaDTAAAppli" localSheetId="0">'[3]TR_FA'!$H$17</definedName>
    <definedName name="TR.TotalTaxesPaidOutIndiaDTAAAppli" localSheetId="12">'[4]TR_FA'!$H$17</definedName>
    <definedName name="TR.TotalTaxesPaidOutIndiaDTAAAppli">'[5]TR_FA'!$H$17</definedName>
    <definedName name="TXN_Calc" localSheetId="1">'[1]Calculator'!$D$17</definedName>
    <definedName name="TXN_Calc" localSheetId="4">'[2]Calculator'!$D$17</definedName>
    <definedName name="TXN_Calc" localSheetId="0">'[3]Calculator'!$D$17</definedName>
    <definedName name="TXN_Calc" localSheetId="12">'[4]Calculator'!$D$17</definedName>
    <definedName name="TXN_Calc">'[5]Calculator'!$D$17</definedName>
    <definedName name="UD.AmtDepCurYr" localSheetId="1">'[1]UD'!$D$4:$D$11</definedName>
    <definedName name="UD.AmtDepCurYr" localSheetId="4">'[2]UD'!$D$4:$D$11</definedName>
    <definedName name="UD.AmtDepCurYr" localSheetId="0">'[3]UD'!$D$4:$D$11</definedName>
    <definedName name="UD.AmtDepCurYr" localSheetId="12">'[4]UD'!$D$4:$D$11</definedName>
    <definedName name="UD.AmtDepCurYr">'[5]UD'!$D$4:$D$11</definedName>
    <definedName name="UD.Balance" localSheetId="1">'[1]UD'!$F$4:$F$11</definedName>
    <definedName name="UD.Balance" localSheetId="4">'[2]UD'!$F$4:$F$11</definedName>
    <definedName name="UD.Balance" localSheetId="0">'[3]UD'!$F$4:$F$11</definedName>
    <definedName name="UD.Balance" localSheetId="12">'[4]UD'!$F$4:$F$11</definedName>
    <definedName name="UD.Balance">'[5]UD'!$F$4:$F$11</definedName>
    <definedName name="UD.BF" localSheetId="1">'[1]UD'!$C$4:$C$11</definedName>
    <definedName name="UD.BF" localSheetId="4">'[2]UD'!$C$4:$C$11</definedName>
    <definedName name="UD.BF" localSheetId="0">'[3]UD'!$C$4:$C$11</definedName>
    <definedName name="UD.BF" localSheetId="12">'[4]UD'!$C$4:$C$11</definedName>
    <definedName name="UD.BF">'[5]UD'!$C$4:$C$11</definedName>
    <definedName name="UD.Setoff" localSheetId="1">'[1]UD'!$E$4:$E$11</definedName>
    <definedName name="UD.Setoff" localSheetId="4">'[2]UD'!$E$4:$E$11</definedName>
    <definedName name="UD.Setoff" localSheetId="0">'[3]UD'!$E$4:$E$11</definedName>
    <definedName name="UD.Setoff" localSheetId="12">'[4]UD'!$E$4:$E$11</definedName>
    <definedName name="UD.Setoff">'[5]UD'!$E$4:$E$11</definedName>
    <definedName name="usincome" localSheetId="1">'[1]Calculator'!$Q$4</definedName>
    <definedName name="usincome" localSheetId="4">'[2]Calculator'!$Q$4</definedName>
    <definedName name="usincome" localSheetId="0">'[3]Calculator'!$Q$4</definedName>
    <definedName name="usincome" localSheetId="12">'[4]Calculator'!$Q$4</definedName>
    <definedName name="usincome">'[5]Calculator'!$Q$4</definedName>
    <definedName name="ValRawMaterial">'[19]PART - A OI'!$N$11:$N$13</definedName>
    <definedName name="VIA.Section80GGA" localSheetId="1">'[1]80_'!$G$44</definedName>
    <definedName name="VIA.Section80GGA" localSheetId="4">'[2]80_'!$G$44</definedName>
    <definedName name="VIA.Section80GGA" localSheetId="0">'[3]80_'!$G$44</definedName>
    <definedName name="VIA.Section80GGA" localSheetId="12">'[4]80_'!$G$44</definedName>
    <definedName name="VIA.Section80GGA">'[5]80_'!$G$44</definedName>
    <definedName name="VIA.Section80GGB" localSheetId="1">'[1]80_'!$G$45</definedName>
    <definedName name="VIA.Section80GGB" localSheetId="4">'[2]80_'!$G$45</definedName>
    <definedName name="VIA.Section80GGB" localSheetId="0">'[3]80_'!$G$45</definedName>
    <definedName name="VIA.Section80GGB" localSheetId="12">'[4]80_'!$G$45</definedName>
    <definedName name="VIA.Section80GGB">'[5]80_'!$G$45</definedName>
    <definedName name="VIA.Section80GGC" localSheetId="1">'[1]80_'!$G$46</definedName>
    <definedName name="VIA.Section80GGC" localSheetId="4">'[2]80_'!$G$46</definedName>
    <definedName name="VIA.Section80GGC" localSheetId="0">'[3]80_'!$G$46</definedName>
    <definedName name="VIA.Section80GGC" localSheetId="12">'[4]80_'!$G$46</definedName>
    <definedName name="VIA.Section80GGC">'[5]80_'!$G$46</definedName>
    <definedName name="VIA.Section80IA" localSheetId="1">'[1]80_'!$G$47</definedName>
    <definedName name="VIA.Section80IA" localSheetId="4">'[2]80_'!$G$47</definedName>
    <definedName name="VIA.Section80IA" localSheetId="0">'[3]80_'!$G$47</definedName>
    <definedName name="VIA.Section80IA" localSheetId="12">'[4]80_'!$G$47</definedName>
    <definedName name="VIA.Section80IA">'[5]80_'!$G$47</definedName>
    <definedName name="VIA.Section80IAB" localSheetId="1">'[1]80_'!$G$48</definedName>
    <definedName name="VIA.Section80IAB" localSheetId="4">'[2]80_'!$G$48</definedName>
    <definedName name="VIA.Section80IAB" localSheetId="0">'[3]80_'!$G$48</definedName>
    <definedName name="VIA.Section80IAB" localSheetId="12">'[4]80_'!$G$48</definedName>
    <definedName name="VIA.Section80IAB">'[5]80_'!$G$48</definedName>
    <definedName name="VIA.Section80IB" localSheetId="1">'[1]80_'!$G$49</definedName>
    <definedName name="VIA.Section80IB" localSheetId="4">'[2]80_'!$G$49</definedName>
    <definedName name="VIA.Section80IB" localSheetId="0">'[3]80_'!$G$49</definedName>
    <definedName name="VIA.Section80IB" localSheetId="12">'[4]80_'!$G$49</definedName>
    <definedName name="VIA.Section80IB">'[5]80_'!$G$49</definedName>
    <definedName name="VIA.Section80IC" localSheetId="1">'[1]80_'!$G$50</definedName>
    <definedName name="VIA.Section80IC" localSheetId="4">'[2]80_'!$G$50</definedName>
    <definedName name="VIA.Section80IC" localSheetId="0">'[3]80_'!$G$50</definedName>
    <definedName name="VIA.Section80IC" localSheetId="12">'[4]80_'!$G$50</definedName>
    <definedName name="VIA.Section80IC">'[5]80_'!$G$50</definedName>
    <definedName name="VIA.Section80ID" localSheetId="1">'[1]80_'!$G$51</definedName>
    <definedName name="VIA.Section80ID" localSheetId="4">'[2]80_'!$G$51</definedName>
    <definedName name="VIA.Section80ID" localSheetId="0">'[3]80_'!$G$51</definedName>
    <definedName name="VIA.Section80ID" localSheetId="12">'[4]80_'!$G$51</definedName>
    <definedName name="VIA.Section80ID">'[5]80_'!$G$51</definedName>
    <definedName name="VIA.Section80JJA" localSheetId="1">'[1]80_'!$G$52</definedName>
    <definedName name="VIA.Section80JJA" localSheetId="4">'[2]80_'!$G$52</definedName>
    <definedName name="VIA.Section80JJA" localSheetId="0">'[3]80_'!$G$52</definedName>
    <definedName name="VIA.Section80JJA" localSheetId="12">'[4]80_'!$G$52</definedName>
    <definedName name="VIA.Section80JJA">'[5]80_'!$G$52</definedName>
    <definedName name="VIA.Section80JJAA" localSheetId="1">'[1]80_'!$G$53</definedName>
    <definedName name="VIA.Section80JJAA" localSheetId="4">'[2]80_'!$G$53</definedName>
    <definedName name="VIA.Section80JJAA" localSheetId="0">'[3]80_'!$G$53</definedName>
    <definedName name="VIA.Section80JJAA" localSheetId="12">'[4]80_'!$G$53</definedName>
    <definedName name="VIA.Section80JJAA">'[5]80_'!$G$53</definedName>
    <definedName name="VIA.Section80LA" localSheetId="1">'[1]80_'!$G$55</definedName>
    <definedName name="VIA.Section80LA" localSheetId="4">'[2]80_'!$G$55</definedName>
    <definedName name="VIA.Section80LA" localSheetId="0">'[3]80_'!$G$55</definedName>
    <definedName name="VIA.Section80LA" localSheetId="12">'[4]80_'!$G$55</definedName>
    <definedName name="VIA.Section80LA">'[5]80_'!$G$55</definedName>
    <definedName name="VIA.TotalChapVIADeductions" localSheetId="1">'[1]80_'!$I$56</definedName>
    <definedName name="VIA.TotalChapVIADeductions" localSheetId="4">'[2]80_'!$I$56</definedName>
    <definedName name="VIA.TotalChapVIADeductions" localSheetId="0">'[3]80_'!$I$56</definedName>
    <definedName name="VIA.TotalChapVIADeductions" localSheetId="12">'[4]80_'!$I$56</definedName>
    <definedName name="VIA.TotalChapVIADeductions">'[5]80_'!$I$56</definedName>
    <definedName name="w_1" localSheetId="1">'[1]Calculator'!$P$3</definedName>
    <definedName name="w_1" localSheetId="4">'[2]Calculator'!$P$3</definedName>
    <definedName name="w_1" localSheetId="0">'[3]Calculator'!$P$3</definedName>
    <definedName name="w_1" localSheetId="12">'[4]Calculator'!$P$3</definedName>
    <definedName name="w_1">'[5]Calculator'!$P$3</definedName>
    <definedName name="w1deductions" localSheetId="1">'[1]Calculator'!$O$3</definedName>
    <definedName name="w1deductions" localSheetId="4">'[2]Calculator'!$O$3</definedName>
    <definedName name="w1deductions" localSheetId="0">'[3]Calculator'!$O$3</definedName>
    <definedName name="w1deductions" localSheetId="12">'[4]Calculator'!$O$3</definedName>
    <definedName name="w1deductions">'[5]Calculator'!$O$3</definedName>
    <definedName name="xx" localSheetId="1">#REF!</definedName>
    <definedName name="xx" localSheetId="19">#REF!</definedName>
    <definedName name="xx" localSheetId="4">#REF!</definedName>
    <definedName name="xx" localSheetId="0">#REF!</definedName>
    <definedName name="xx" localSheetId="9">#REF!</definedName>
    <definedName name="xx" localSheetId="12">#REF!</definedName>
    <definedName name="xx">#REF!</definedName>
    <definedName name="xy" localSheetId="1">#REF!</definedName>
    <definedName name="xy" localSheetId="19">#REF!</definedName>
    <definedName name="xy" localSheetId="4">#REF!</definedName>
    <definedName name="xy" localSheetId="0">#REF!</definedName>
    <definedName name="xy" localSheetId="9">#REF!</definedName>
    <definedName name="xy" localSheetId="12">#REF!</definedName>
    <definedName name="xy">#REF!</definedName>
    <definedName name="Yes">'[19]PART - A OI'!$N$8:$N$9</definedName>
    <definedName name="yr1999.BusLossOthThanSpecLossCF" localSheetId="1">'[1]CFL'!$F$3</definedName>
    <definedName name="yr1999.BusLossOthThanSpecLossCF" localSheetId="4">'[2]CFL'!$F$3</definedName>
    <definedName name="yr1999.BusLossOthThanSpecLossCF" localSheetId="0">'[3]CFL'!$F$3</definedName>
    <definedName name="yr1999.BusLossOthThanSpecLossCF" localSheetId="12">'[4]CFL'!$F$3</definedName>
    <definedName name="yr1999.BusLossOthThanSpecLossCF">'[5]CFL'!$F$3</definedName>
    <definedName name="yr1999.HPLossCF" localSheetId="1">'[1]CFL'!$E$3</definedName>
    <definedName name="yr1999.HPLossCF" localSheetId="4">'[2]CFL'!$E$3</definedName>
    <definedName name="yr1999.HPLossCF" localSheetId="0">'[3]CFL'!$E$3</definedName>
    <definedName name="yr1999.HPLossCF" localSheetId="12">'[4]CFL'!$E$3</definedName>
    <definedName name="yr1999.HPLossCF">'[5]CFL'!$E$3</definedName>
    <definedName name="yr1999.LossFrmSpecBusCF" localSheetId="1">'[1]CFL'!$G$3</definedName>
    <definedName name="yr1999.LossFrmSpecBusCF" localSheetId="4">'[2]CFL'!$G$3</definedName>
    <definedName name="yr1999.LossFrmSpecBusCF" localSheetId="0">'[3]CFL'!$G$3</definedName>
    <definedName name="yr1999.LossFrmSpecBusCF" localSheetId="12">'[4]CFL'!$G$3</definedName>
    <definedName name="yr1999.LossFrmSpecBusCF">'[5]CFL'!$G$3</definedName>
    <definedName name="yr1999.LTCGLossCF" localSheetId="1">'[1]CFL'!$J$3</definedName>
    <definedName name="yr1999.LTCGLossCF" localSheetId="4">'[2]CFL'!$J$3</definedName>
    <definedName name="yr1999.LTCGLossCF" localSheetId="0">'[3]CFL'!$J$3</definedName>
    <definedName name="yr1999.LTCGLossCF" localSheetId="12">'[4]CFL'!$J$3</definedName>
    <definedName name="yr1999.LTCGLossCF">'[5]CFL'!$J$3</definedName>
    <definedName name="yr1999.STCGLossCF" localSheetId="1">'[1]CFL'!$I$3</definedName>
    <definedName name="yr1999.STCGLossCF" localSheetId="4">'[2]CFL'!$I$3</definedName>
    <definedName name="yr1999.STCGLossCF" localSheetId="0">'[3]CFL'!$I$3</definedName>
    <definedName name="yr1999.STCGLossCF" localSheetId="12">'[4]CFL'!$I$3</definedName>
    <definedName name="yr1999.STCGLossCF">'[5]CFL'!$I$3</definedName>
    <definedName name="yr2000.BusLossOthThanSpecLossCF1" localSheetId="1">'[1]CFL'!$F$4</definedName>
    <definedName name="yr2000.BusLossOthThanSpecLossCF1" localSheetId="4">'[2]CFL'!$F$4</definedName>
    <definedName name="yr2000.BusLossOthThanSpecLossCF1" localSheetId="0">'[3]CFL'!$F$4</definedName>
    <definedName name="yr2000.BusLossOthThanSpecLossCF1" localSheetId="12">'[4]CFL'!$F$4</definedName>
    <definedName name="yr2000.BusLossOthThanSpecLossCF1">'[5]CFL'!$F$4</definedName>
    <definedName name="yr2000.HPLossCF1" localSheetId="1">'[1]CFL'!$E$4</definedName>
    <definedName name="yr2000.HPLossCF1" localSheetId="4">'[2]CFL'!$E$4</definedName>
    <definedName name="yr2000.HPLossCF1" localSheetId="0">'[3]CFL'!$E$4</definedName>
    <definedName name="yr2000.HPLossCF1" localSheetId="12">'[4]CFL'!$E$4</definedName>
    <definedName name="yr2000.HPLossCF1">'[5]CFL'!$E$4</definedName>
    <definedName name="yr2000.LossFrmSpecBusCF1" localSheetId="1">'[1]CFL'!$G$4</definedName>
    <definedName name="yr2000.LossFrmSpecBusCF1" localSheetId="4">'[2]CFL'!$G$4</definedName>
    <definedName name="yr2000.LossFrmSpecBusCF1" localSheetId="0">'[3]CFL'!$G$4</definedName>
    <definedName name="yr2000.LossFrmSpecBusCF1" localSheetId="12">'[4]CFL'!$G$4</definedName>
    <definedName name="yr2000.LossFrmSpecBusCF1">'[5]CFL'!$G$4</definedName>
    <definedName name="yr2000.LTCGLossCF1" localSheetId="1">'[1]CFL'!$J$4</definedName>
    <definedName name="yr2000.LTCGLossCF1" localSheetId="4">'[2]CFL'!$J$4</definedName>
    <definedName name="yr2000.LTCGLossCF1" localSheetId="0">'[3]CFL'!$J$4</definedName>
    <definedName name="yr2000.LTCGLossCF1" localSheetId="12">'[4]CFL'!$J$4</definedName>
    <definedName name="yr2000.LTCGLossCF1">'[5]CFL'!$J$4</definedName>
    <definedName name="yr2000.STCGLossCF1" localSheetId="1">'[1]CFL'!$I$4</definedName>
    <definedName name="yr2000.STCGLossCF1" localSheetId="4">'[2]CFL'!$I$4</definedName>
    <definedName name="yr2000.STCGLossCF1" localSheetId="0">'[3]CFL'!$I$4</definedName>
    <definedName name="yr2000.STCGLossCF1" localSheetId="12">'[4]CFL'!$I$4</definedName>
    <definedName name="yr2000.STCGLossCF1">'[5]CFL'!$I$4</definedName>
    <definedName name="yr2001.BusLossOthThanSpecLossCF2" localSheetId="1">'[1]CFL'!$F$5</definedName>
    <definedName name="yr2001.BusLossOthThanSpecLossCF2" localSheetId="4">'[2]CFL'!$F$5</definedName>
    <definedName name="yr2001.BusLossOthThanSpecLossCF2" localSheetId="0">'[3]CFL'!$F$5</definedName>
    <definedName name="yr2001.BusLossOthThanSpecLossCF2" localSheetId="12">'[4]CFL'!$F$5</definedName>
    <definedName name="yr2001.BusLossOthThanSpecLossCF2">'[5]CFL'!$F$5</definedName>
    <definedName name="yr2001.HPLossCF2" localSheetId="1">'[1]CFL'!$E$5</definedName>
    <definedName name="yr2001.HPLossCF2" localSheetId="4">'[2]CFL'!$E$5</definedName>
    <definedName name="yr2001.HPLossCF2" localSheetId="0">'[3]CFL'!$E$5</definedName>
    <definedName name="yr2001.HPLossCF2" localSheetId="12">'[4]CFL'!$E$5</definedName>
    <definedName name="yr2001.HPLossCF2">'[5]CFL'!$E$5</definedName>
    <definedName name="yr2001.LossFrmSpecBusCF2" localSheetId="1">'[1]CFL'!$G$5</definedName>
    <definedName name="yr2001.LossFrmSpecBusCF2" localSheetId="4">'[2]CFL'!$G$5</definedName>
    <definedName name="yr2001.LossFrmSpecBusCF2" localSheetId="0">'[3]CFL'!$G$5</definedName>
    <definedName name="yr2001.LossFrmSpecBusCF2" localSheetId="12">'[4]CFL'!$G$5</definedName>
    <definedName name="yr2001.LossFrmSpecBusCF2">'[5]CFL'!$G$5</definedName>
    <definedName name="yr2001.LTCGLossCF2" localSheetId="1">'[1]CFL'!$J$5</definedName>
    <definedName name="yr2001.LTCGLossCF2" localSheetId="4">'[2]CFL'!$J$5</definedName>
    <definedName name="yr2001.LTCGLossCF2" localSheetId="0">'[3]CFL'!$J$5</definedName>
    <definedName name="yr2001.LTCGLossCF2" localSheetId="12">'[4]CFL'!$J$5</definedName>
    <definedName name="yr2001.LTCGLossCF2">'[5]CFL'!$J$5</definedName>
    <definedName name="yr2001.STCGLossCF2" localSheetId="1">'[1]CFL'!$I$5</definedName>
    <definedName name="yr2001.STCGLossCF2" localSheetId="4">'[2]CFL'!$I$5</definedName>
    <definedName name="yr2001.STCGLossCF2" localSheetId="0">'[3]CFL'!$I$5</definedName>
    <definedName name="yr2001.STCGLossCF2" localSheetId="12">'[4]CFL'!$I$5</definedName>
    <definedName name="yr2001.STCGLossCF2">'[5]CFL'!$I$5</definedName>
    <definedName name="yr2002.BusLossOthThanSpecLossCF3" localSheetId="1">'[1]CFL'!$F$6</definedName>
    <definedName name="yr2002.BusLossOthThanSpecLossCF3" localSheetId="4">'[2]CFL'!$F$6</definedName>
    <definedName name="yr2002.BusLossOthThanSpecLossCF3" localSheetId="0">'[3]CFL'!$F$6</definedName>
    <definedName name="yr2002.BusLossOthThanSpecLossCF3" localSheetId="12">'[4]CFL'!$F$6</definedName>
    <definedName name="yr2002.BusLossOthThanSpecLossCF3">'[5]CFL'!$F$6</definedName>
    <definedName name="yr2002.HPLossCF3" localSheetId="1">'[1]CFL'!$E$6</definedName>
    <definedName name="yr2002.HPLossCF3" localSheetId="4">'[2]CFL'!$E$6</definedName>
    <definedName name="yr2002.HPLossCF3" localSheetId="0">'[3]CFL'!$E$6</definedName>
    <definedName name="yr2002.HPLossCF3" localSheetId="12">'[4]CFL'!$E$6</definedName>
    <definedName name="yr2002.HPLossCF3">'[5]CFL'!$E$6</definedName>
    <definedName name="yr2002.LossFrmSpecBusCF3" localSheetId="1">'[1]CFL'!$G$6</definedName>
    <definedName name="yr2002.LossFrmSpecBusCF3" localSheetId="4">'[2]CFL'!$G$6</definedName>
    <definedName name="yr2002.LossFrmSpecBusCF3" localSheetId="0">'[3]CFL'!$G$6</definedName>
    <definedName name="yr2002.LossFrmSpecBusCF3" localSheetId="12">'[4]CFL'!$G$6</definedName>
    <definedName name="yr2002.LossFrmSpecBusCF3">'[5]CFL'!$G$6</definedName>
    <definedName name="yr2002.LTCGLossCF3" localSheetId="1">'[1]CFL'!$J$6</definedName>
    <definedName name="yr2002.LTCGLossCF3" localSheetId="4">'[2]CFL'!$J$6</definedName>
    <definedName name="yr2002.LTCGLossCF3" localSheetId="0">'[3]CFL'!$J$6</definedName>
    <definedName name="yr2002.LTCGLossCF3" localSheetId="12">'[4]CFL'!$J$6</definedName>
    <definedName name="yr2002.LTCGLossCF3">'[5]CFL'!$J$6</definedName>
    <definedName name="yr2002.STCGLossCF3" localSheetId="1">'[1]CFL'!$I$6</definedName>
    <definedName name="yr2002.STCGLossCF3" localSheetId="4">'[2]CFL'!$I$6</definedName>
    <definedName name="yr2002.STCGLossCF3" localSheetId="0">'[3]CFL'!$I$6</definedName>
    <definedName name="yr2002.STCGLossCF3" localSheetId="12">'[4]CFL'!$I$6</definedName>
    <definedName name="yr2002.STCGLossCF3">'[5]CFL'!$I$6</definedName>
    <definedName name="yr2003.BusLossOthThanSpecLossCF4" localSheetId="1">'[1]CFL'!$F$7</definedName>
    <definedName name="yr2003.BusLossOthThanSpecLossCF4" localSheetId="4">'[2]CFL'!$F$7</definedName>
    <definedName name="yr2003.BusLossOthThanSpecLossCF4" localSheetId="0">'[3]CFL'!$F$7</definedName>
    <definedName name="yr2003.BusLossOthThanSpecLossCF4" localSheetId="12">'[4]CFL'!$F$7</definedName>
    <definedName name="yr2003.BusLossOthThanSpecLossCF4">'[5]CFL'!$F$7</definedName>
    <definedName name="yr2003.HPLossCF4" localSheetId="1">'[1]CFL'!$E$7</definedName>
    <definedName name="yr2003.HPLossCF4" localSheetId="4">'[2]CFL'!$E$7</definedName>
    <definedName name="yr2003.HPLossCF4" localSheetId="0">'[3]CFL'!$E$7</definedName>
    <definedName name="yr2003.HPLossCF4" localSheetId="12">'[4]CFL'!$E$7</definedName>
    <definedName name="yr2003.HPLossCF4">'[5]CFL'!$E$7</definedName>
    <definedName name="yr2003.LossFrmSpecBusCF4" localSheetId="1">'[1]CFL'!$G$7</definedName>
    <definedName name="yr2003.LossFrmSpecBusCF4" localSheetId="4">'[2]CFL'!$G$7</definedName>
    <definedName name="yr2003.LossFrmSpecBusCF4" localSheetId="0">'[3]CFL'!$G$7</definedName>
    <definedName name="yr2003.LossFrmSpecBusCF4" localSheetId="12">'[4]CFL'!$G$7</definedName>
    <definedName name="yr2003.LossFrmSpecBusCF4">'[5]CFL'!$G$7</definedName>
    <definedName name="yr2003.LTCGLossCF4" localSheetId="1">'[1]CFL'!$J$7</definedName>
    <definedName name="yr2003.LTCGLossCF4" localSheetId="4">'[2]CFL'!$J$7</definedName>
    <definedName name="yr2003.LTCGLossCF4" localSheetId="0">'[3]CFL'!$J$7</definedName>
    <definedName name="yr2003.LTCGLossCF4" localSheetId="12">'[4]CFL'!$J$7</definedName>
    <definedName name="yr2003.LTCGLossCF4">'[5]CFL'!$J$7</definedName>
    <definedName name="yr2003.OthSrcLossRaceHorseCF4" localSheetId="1">'[1]CFL'!$L$7</definedName>
    <definedName name="yr2003.OthSrcLossRaceHorseCF4" localSheetId="4">'[2]CFL'!$L$7</definedName>
    <definedName name="yr2003.OthSrcLossRaceHorseCF4" localSheetId="0">'[3]CFL'!$L$7</definedName>
    <definedName name="yr2003.OthSrcLossRaceHorseCF4" localSheetId="12">'[4]CFL'!$L$7</definedName>
    <definedName name="yr2003.OthSrcLossRaceHorseCF4">'[5]CFL'!$L$7</definedName>
    <definedName name="yr2003.STCGLossCF4" localSheetId="1">'[1]CFL'!$I$7</definedName>
    <definedName name="yr2003.STCGLossCF4" localSheetId="4">'[2]CFL'!$I$7</definedName>
    <definedName name="yr2003.STCGLossCF4" localSheetId="0">'[3]CFL'!$I$7</definedName>
    <definedName name="yr2003.STCGLossCF4" localSheetId="12">'[4]CFL'!$I$7</definedName>
    <definedName name="yr2003.STCGLossCF4">'[5]CFL'!$I$7</definedName>
    <definedName name="yr2004.BusLossOthThanSpecLossCF5" localSheetId="1">'[1]CFL'!$F$8</definedName>
    <definedName name="yr2004.BusLossOthThanSpecLossCF5" localSheetId="4">'[2]CFL'!$F$8</definedName>
    <definedName name="yr2004.BusLossOthThanSpecLossCF5" localSheetId="0">'[3]CFL'!$F$8</definedName>
    <definedName name="yr2004.BusLossOthThanSpecLossCF5" localSheetId="12">'[4]CFL'!$F$8</definedName>
    <definedName name="yr2004.BusLossOthThanSpecLossCF5">'[5]CFL'!$F$8</definedName>
    <definedName name="yr2004.HPLossCF5" localSheetId="1">'[1]CFL'!$E$8</definedName>
    <definedName name="yr2004.HPLossCF5" localSheetId="4">'[2]CFL'!$E$8</definedName>
    <definedName name="yr2004.HPLossCF5" localSheetId="0">'[3]CFL'!$E$8</definedName>
    <definedName name="yr2004.HPLossCF5" localSheetId="12">'[4]CFL'!$E$8</definedName>
    <definedName name="yr2004.HPLossCF5">'[5]CFL'!$E$8</definedName>
    <definedName name="yr2004.LossFrmSpecBusCF5" localSheetId="1">'[1]CFL'!$G$8</definedName>
    <definedName name="yr2004.LossFrmSpecBusCF5" localSheetId="4">'[2]CFL'!$G$8</definedName>
    <definedName name="yr2004.LossFrmSpecBusCF5" localSheetId="0">'[3]CFL'!$G$8</definedName>
    <definedName name="yr2004.LossFrmSpecBusCF5" localSheetId="12">'[4]CFL'!$G$8</definedName>
    <definedName name="yr2004.LossFrmSpecBusCF5">'[5]CFL'!$G$8</definedName>
    <definedName name="yr2004.LTCGLossCF5" localSheetId="1">'[1]CFL'!$J$8</definedName>
    <definedName name="yr2004.LTCGLossCF5" localSheetId="4">'[2]CFL'!$J$8</definedName>
    <definedName name="yr2004.LTCGLossCF5" localSheetId="0">'[3]CFL'!$J$8</definedName>
    <definedName name="yr2004.LTCGLossCF5" localSheetId="12">'[4]CFL'!$J$8</definedName>
    <definedName name="yr2004.LTCGLossCF5">'[5]CFL'!$J$8</definedName>
    <definedName name="yr2004.OthSrcLossRaceHorseCF5" localSheetId="1">'[1]CFL'!$L$8</definedName>
    <definedName name="yr2004.OthSrcLossRaceHorseCF5" localSheetId="4">'[2]CFL'!$L$8</definedName>
    <definedName name="yr2004.OthSrcLossRaceHorseCF5" localSheetId="0">'[3]CFL'!$L$8</definedName>
    <definedName name="yr2004.OthSrcLossRaceHorseCF5" localSheetId="12">'[4]CFL'!$L$8</definedName>
    <definedName name="yr2004.OthSrcLossRaceHorseCF5">'[5]CFL'!$L$8</definedName>
    <definedName name="yr2004.STCGLossCF5" localSheetId="1">'[1]CFL'!$I$8</definedName>
    <definedName name="yr2004.STCGLossCF5" localSheetId="4">'[2]CFL'!$I$8</definedName>
    <definedName name="yr2004.STCGLossCF5" localSheetId="0">'[3]CFL'!$I$8</definedName>
    <definedName name="yr2004.STCGLossCF5" localSheetId="12">'[4]CFL'!$I$8</definedName>
    <definedName name="yr2004.STCGLossCF5">'[5]CFL'!$I$8</definedName>
    <definedName name="yr2005.BusLossOthThanSpecLossCF6" localSheetId="1">'[1]CFL'!$F$9</definedName>
    <definedName name="yr2005.BusLossOthThanSpecLossCF6" localSheetId="4">'[2]CFL'!$F$9</definedName>
    <definedName name="yr2005.BusLossOthThanSpecLossCF6" localSheetId="0">'[3]CFL'!$F$9</definedName>
    <definedName name="yr2005.BusLossOthThanSpecLossCF6" localSheetId="12">'[4]CFL'!$F$9</definedName>
    <definedName name="yr2005.BusLossOthThanSpecLossCF6">'[5]CFL'!$F$9</definedName>
    <definedName name="yr2005.HPLossCF6" localSheetId="1">'[1]CFL'!$E$9</definedName>
    <definedName name="yr2005.HPLossCF6" localSheetId="4">'[2]CFL'!$E$9</definedName>
    <definedName name="yr2005.HPLossCF6" localSheetId="0">'[3]CFL'!$E$9</definedName>
    <definedName name="yr2005.HPLossCF6" localSheetId="12">'[4]CFL'!$E$9</definedName>
    <definedName name="yr2005.HPLossCF6">'[5]CFL'!$E$9</definedName>
    <definedName name="yr2005.LossFrmSpecBusCF6" localSheetId="1">'[1]CFL'!$G$9</definedName>
    <definedName name="yr2005.LossFrmSpecBusCF6" localSheetId="4">'[2]CFL'!$G$9</definedName>
    <definedName name="yr2005.LossFrmSpecBusCF6" localSheetId="0">'[3]CFL'!$G$9</definedName>
    <definedName name="yr2005.LossFrmSpecBusCF6" localSheetId="12">'[4]CFL'!$G$9</definedName>
    <definedName name="yr2005.LossFrmSpecBusCF6">'[5]CFL'!$G$9</definedName>
    <definedName name="yr2005.LTCGLossCF6" localSheetId="1">'[1]CFL'!$J$9</definedName>
    <definedName name="yr2005.LTCGLossCF6" localSheetId="4">'[2]CFL'!$J$9</definedName>
    <definedName name="yr2005.LTCGLossCF6" localSheetId="0">'[3]CFL'!$J$9</definedName>
    <definedName name="yr2005.LTCGLossCF6" localSheetId="12">'[4]CFL'!$J$9</definedName>
    <definedName name="yr2005.LTCGLossCF6">'[5]CFL'!$J$9</definedName>
    <definedName name="yr2005.OthSrcLossRaceHorseCF6" localSheetId="1">'[1]CFL'!$L$9</definedName>
    <definedName name="yr2005.OthSrcLossRaceHorseCF6" localSheetId="4">'[2]CFL'!$L$9</definedName>
    <definedName name="yr2005.OthSrcLossRaceHorseCF6" localSheetId="0">'[3]CFL'!$L$9</definedName>
    <definedName name="yr2005.OthSrcLossRaceHorseCF6" localSheetId="12">'[4]CFL'!$L$9</definedName>
    <definedName name="yr2005.OthSrcLossRaceHorseCF6">'[5]CFL'!$L$9</definedName>
    <definedName name="yr2005.STCGLossCF6" localSheetId="1">'[1]CFL'!$I$9</definedName>
    <definedName name="yr2005.STCGLossCF6" localSheetId="4">'[2]CFL'!$I$9</definedName>
    <definedName name="yr2005.STCGLossCF6" localSheetId="0">'[3]CFL'!$I$9</definedName>
    <definedName name="yr2005.STCGLossCF6" localSheetId="12">'[4]CFL'!$I$9</definedName>
    <definedName name="yr2005.STCGLossCF6">'[5]CFL'!$I$9</definedName>
    <definedName name="yr2006.BusLossOthThanSpecLossCF7" localSheetId="1">'[1]CFL'!$F$10</definedName>
    <definedName name="yr2006.BusLossOthThanSpecLossCF7" localSheetId="4">'[2]CFL'!$F$10</definedName>
    <definedName name="yr2006.BusLossOthThanSpecLossCF7" localSheetId="0">'[3]CFL'!$F$10</definedName>
    <definedName name="yr2006.BusLossOthThanSpecLossCF7" localSheetId="12">'[4]CFL'!$F$10</definedName>
    <definedName name="yr2006.BusLossOthThanSpecLossCF7">'[5]CFL'!$F$10</definedName>
    <definedName name="yr2006.HPLossCF7" localSheetId="1">'[1]CFL'!$E$10</definedName>
    <definedName name="yr2006.HPLossCF7" localSheetId="4">'[2]CFL'!$E$10</definedName>
    <definedName name="yr2006.HPLossCF7" localSheetId="0">'[3]CFL'!$E$10</definedName>
    <definedName name="yr2006.HPLossCF7" localSheetId="12">'[4]CFL'!$E$10</definedName>
    <definedName name="yr2006.HPLossCF7">'[5]CFL'!$E$10</definedName>
    <definedName name="yr2006.LossFrmSpecBusCF7" localSheetId="1">'[1]CFL'!$G$10</definedName>
    <definedName name="yr2006.LossFrmSpecBusCF7" localSheetId="4">'[2]CFL'!$G$10</definedName>
    <definedName name="yr2006.LossFrmSpecBusCF7" localSheetId="0">'[3]CFL'!$G$10</definedName>
    <definedName name="yr2006.LossFrmSpecBusCF7" localSheetId="12">'[4]CFL'!$G$10</definedName>
    <definedName name="yr2006.LossFrmSpecBusCF7">'[5]CFL'!$G$10</definedName>
    <definedName name="yr2006.LTCGLossCF7" localSheetId="1">'[1]CFL'!$J$10</definedName>
    <definedName name="yr2006.LTCGLossCF7" localSheetId="4">'[2]CFL'!$J$10</definedName>
    <definedName name="yr2006.LTCGLossCF7" localSheetId="0">'[3]CFL'!$J$10</definedName>
    <definedName name="yr2006.LTCGLossCF7" localSheetId="12">'[4]CFL'!$J$10</definedName>
    <definedName name="yr2006.LTCGLossCF7">'[5]CFL'!$J$10</definedName>
    <definedName name="yr2006.OthSrcLossRaceHorseCF7" localSheetId="1">'[1]CFL'!$L$10</definedName>
    <definedName name="yr2006.OthSrcLossRaceHorseCF7" localSheetId="4">'[2]CFL'!$L$10</definedName>
    <definedName name="yr2006.OthSrcLossRaceHorseCF7" localSheetId="0">'[3]CFL'!$L$10</definedName>
    <definedName name="yr2006.OthSrcLossRaceHorseCF7" localSheetId="12">'[4]CFL'!$L$10</definedName>
    <definedName name="yr2006.OthSrcLossRaceHorseCF7">'[5]CFL'!$L$10</definedName>
    <definedName name="yr2006.STCGLossCF7" localSheetId="1">'[1]CFL'!$I$10</definedName>
    <definedName name="yr2006.STCGLossCF7" localSheetId="4">'[2]CFL'!$I$10</definedName>
    <definedName name="yr2006.STCGLossCF7" localSheetId="0">'[3]CFL'!$I$10</definedName>
    <definedName name="yr2006.STCGLossCF7" localSheetId="12">'[4]CFL'!$I$10</definedName>
    <definedName name="yr2006.STCGLossCF7">'[5]CFL'!$I$10</definedName>
  </definedNames>
  <calcPr fullCalcOnLoad="1"/>
</workbook>
</file>

<file path=xl/comments1.xml><?xml version="1.0" encoding="utf-8"?>
<comments xmlns="http://schemas.openxmlformats.org/spreadsheetml/2006/main">
  <authors>
    <author>System2</author>
  </authors>
  <commentList>
    <comment ref="A48" authorId="0">
      <text>
        <r>
          <rPr>
            <b/>
            <sz val="10"/>
            <rFont val="Tahoma"/>
            <family val="2"/>
          </rPr>
          <t>System2:</t>
        </r>
        <r>
          <rPr>
            <sz val="10"/>
            <rFont val="Tahoma"/>
            <family val="2"/>
          </rPr>
          <t xml:space="preserve">
HAS TO CONFIRM WITH RAVI SIR
</t>
        </r>
      </text>
    </comment>
  </commentList>
</comments>
</file>

<file path=xl/comments10.xml><?xml version="1.0" encoding="utf-8"?>
<comments xmlns="http://schemas.openxmlformats.org/spreadsheetml/2006/main">
  <authors>
    <author>user</author>
  </authors>
  <commentList>
    <comment ref="G19" authorId="0">
      <text>
        <r>
          <rPr>
            <sz val="9"/>
            <rFont val="Tahoma"/>
            <family val="2"/>
          </rPr>
          <t xml:space="preserve">This include Gem Kid Balance
</t>
        </r>
      </text>
    </comment>
  </commentList>
</comments>
</file>

<file path=xl/comments11.xml><?xml version="1.0" encoding="utf-8"?>
<comments xmlns="http://schemas.openxmlformats.org/spreadsheetml/2006/main">
  <authors>
    <author>System2</author>
    <author>user</author>
  </authors>
  <commentList>
    <comment ref="B24" authorId="0">
      <text>
        <r>
          <rPr>
            <b/>
            <sz val="8"/>
            <rFont val="Tahoma"/>
            <family val="2"/>
          </rPr>
          <t>System2:</t>
        </r>
        <r>
          <rPr>
            <sz val="8"/>
            <rFont val="Tahoma"/>
            <family val="2"/>
          </rPr>
          <t xml:space="preserve">
amount transferred to CS for Share capital Authorisation fee paid to govnt
</t>
        </r>
      </text>
    </comment>
    <comment ref="B13" authorId="1">
      <text>
        <r>
          <rPr>
            <b/>
            <sz val="9"/>
            <rFont val="Tahoma"/>
            <family val="2"/>
          </rPr>
          <t>user:</t>
        </r>
        <r>
          <rPr>
            <sz val="9"/>
            <rFont val="Tahoma"/>
            <family val="2"/>
          </rPr>
          <t xml:space="preserve">
includes consultant fees paid to jabeen as capital advance</t>
        </r>
      </text>
    </comment>
  </commentList>
</comments>
</file>

<file path=xl/comments2.xml><?xml version="1.0" encoding="utf-8"?>
<comments xmlns="http://schemas.openxmlformats.org/spreadsheetml/2006/main">
  <authors>
    <author>System2</author>
    <author>user</author>
  </authors>
  <commentList>
    <comment ref="E11" authorId="0">
      <text>
        <r>
          <rPr>
            <b/>
            <sz val="8"/>
            <rFont val="Tahoma"/>
            <family val="2"/>
          </rPr>
          <t>System2:</t>
        </r>
        <r>
          <rPr>
            <sz val="8"/>
            <rFont val="Tahoma"/>
            <family val="2"/>
          </rPr>
          <t xml:space="preserve">
musical instrument anr generator
</t>
        </r>
      </text>
    </comment>
    <comment ref="F6" authorId="1">
      <text>
        <r>
          <rPr>
            <b/>
            <sz val="9"/>
            <rFont val="Tahoma"/>
            <family val="2"/>
          </rPr>
          <t>user:</t>
        </r>
        <r>
          <rPr>
            <sz val="9"/>
            <rFont val="Tahoma"/>
            <family val="2"/>
          </rPr>
          <t xml:space="preserve">
up to 1 st october
</t>
        </r>
      </text>
    </comment>
  </commentList>
</comments>
</file>

<file path=xl/comments20.xml><?xml version="1.0" encoding="utf-8"?>
<comments xmlns="http://schemas.openxmlformats.org/spreadsheetml/2006/main">
  <authors>
    <author>user</author>
  </authors>
  <commentList>
    <comment ref="K7" authorId="0">
      <text>
        <r>
          <rPr>
            <b/>
            <sz val="8"/>
            <rFont val="Tahoma"/>
            <family val="2"/>
          </rPr>
          <t>user:</t>
        </r>
        <r>
          <rPr>
            <sz val="8"/>
            <rFont val="Tahoma"/>
            <family val="2"/>
          </rPr>
          <t xml:space="preserve">
Both shown as WIP in TAlly</t>
        </r>
      </text>
    </comment>
    <comment ref="K9" authorId="0">
      <text>
        <r>
          <rPr>
            <b/>
            <sz val="8"/>
            <rFont val="Tahoma"/>
            <family val="2"/>
          </rPr>
          <t>user:</t>
        </r>
        <r>
          <rPr>
            <sz val="8"/>
            <rFont val="Tahoma"/>
            <family val="2"/>
          </rPr>
          <t xml:space="preserve">
See note 4
</t>
        </r>
      </text>
    </comment>
  </commentList>
</comments>
</file>

<file path=xl/comments21.xml><?xml version="1.0" encoding="utf-8"?>
<comments xmlns="http://schemas.openxmlformats.org/spreadsheetml/2006/main">
  <authors>
    <author>Admin</author>
    <author>user</author>
  </authors>
  <commentList>
    <comment ref="I73" authorId="0">
      <text>
        <r>
          <rPr>
            <b/>
            <sz val="8"/>
            <rFont val="Tahoma"/>
            <family val="2"/>
          </rPr>
          <t>Admin:</t>
        </r>
        <r>
          <rPr>
            <sz val="8"/>
            <rFont val="Tahoma"/>
            <family val="2"/>
          </rPr>
          <t xml:space="preserve">
why all No are Same
</t>
        </r>
      </text>
    </comment>
    <comment ref="K73" authorId="0">
      <text>
        <r>
          <rPr>
            <b/>
            <sz val="8"/>
            <rFont val="Tahoma"/>
            <family val="2"/>
          </rPr>
          <t>Admin:</t>
        </r>
        <r>
          <rPr>
            <sz val="8"/>
            <rFont val="Tahoma"/>
            <family val="2"/>
          </rPr>
          <t xml:space="preserve">
why all No are Same
</t>
        </r>
      </text>
    </comment>
    <comment ref="L100" authorId="1">
      <text>
        <r>
          <rPr>
            <b/>
            <sz val="9"/>
            <rFont val="Tahoma"/>
            <family val="2"/>
          </rPr>
          <t>user:</t>
        </r>
        <r>
          <rPr>
            <sz val="9"/>
            <rFont val="Tahoma"/>
            <family val="2"/>
          </rPr>
          <t xml:space="preserve">
There are tansfer from this goodwill to new loan inorder to maintain goodwill equal to sharecapital.
</t>
        </r>
      </text>
    </comment>
  </commentList>
</comments>
</file>

<file path=xl/comments22.xml><?xml version="1.0" encoding="utf-8"?>
<comments xmlns="http://schemas.openxmlformats.org/spreadsheetml/2006/main">
  <authors>
    <author>user</author>
  </authors>
  <commentList>
    <comment ref="N21" authorId="0">
      <text>
        <r>
          <rPr>
            <b/>
            <sz val="9"/>
            <rFont val="Tahoma"/>
            <family val="2"/>
          </rPr>
          <t>user:</t>
        </r>
        <r>
          <rPr>
            <sz val="9"/>
            <rFont val="Tahoma"/>
            <family val="2"/>
          </rPr>
          <t xml:space="preserve">
This include Gem Kid Balance
</t>
        </r>
      </text>
    </comment>
  </commentList>
</comments>
</file>

<file path=xl/comments9.xml><?xml version="1.0" encoding="utf-8"?>
<comments xmlns="http://schemas.openxmlformats.org/spreadsheetml/2006/main">
  <authors>
    <author>rahul2668</author>
    <author>user</author>
  </authors>
  <commentList>
    <comment ref="B14" authorId="0">
      <text>
        <r>
          <rPr>
            <b/>
            <sz val="9"/>
            <rFont val="Tahoma"/>
            <family val="2"/>
          </rPr>
          <t>rahul2668:</t>
        </r>
        <r>
          <rPr>
            <sz val="9"/>
            <rFont val="Tahoma"/>
            <family val="2"/>
          </rPr>
          <t xml:space="preserve">
ELECTRICAL EQUIPMENTS</t>
        </r>
      </text>
    </comment>
    <comment ref="B19" authorId="0">
      <text>
        <r>
          <rPr>
            <b/>
            <sz val="9"/>
            <rFont val="Tahoma"/>
            <family val="2"/>
          </rPr>
          <t>rahul2668:</t>
        </r>
        <r>
          <rPr>
            <sz val="9"/>
            <rFont val="Tahoma"/>
            <family val="2"/>
          </rPr>
          <t xml:space="preserve">
OFFICE EQUIPMENTS</t>
        </r>
      </text>
    </comment>
    <comment ref="B13" authorId="0">
      <text>
        <r>
          <rPr>
            <b/>
            <sz val="9"/>
            <rFont val="Tahoma"/>
            <family val="2"/>
          </rPr>
          <t>rahul2668:</t>
        </r>
        <r>
          <rPr>
            <sz val="9"/>
            <rFont val="Tahoma"/>
            <family val="2"/>
          </rPr>
          <t xml:space="preserve">
GENERAL P&amp;M</t>
        </r>
      </text>
    </comment>
    <comment ref="B10" authorId="1">
      <text>
        <r>
          <rPr>
            <b/>
            <sz val="9"/>
            <rFont val="Tahoma"/>
            <family val="2"/>
          </rPr>
          <t>user:</t>
        </r>
        <r>
          <rPr>
            <sz val="9"/>
            <rFont val="Tahoma"/>
            <family val="2"/>
          </rPr>
          <t xml:space="preserve">
it includes Dove Nest,Lotus Swimming pool,Rain water ablish.</t>
        </r>
      </text>
    </comment>
  </commentList>
</comments>
</file>

<file path=xl/sharedStrings.xml><?xml version="1.0" encoding="utf-8"?>
<sst xmlns="http://schemas.openxmlformats.org/spreadsheetml/2006/main" count="1435" uniqueCount="778">
  <si>
    <t>a)</t>
  </si>
  <si>
    <t>(a)</t>
  </si>
  <si>
    <t>(b)</t>
  </si>
  <si>
    <t>Other expenses</t>
  </si>
  <si>
    <t>Expenses</t>
  </si>
  <si>
    <t>KOTTAYAM</t>
  </si>
  <si>
    <t>Fixed Assets</t>
  </si>
  <si>
    <t>SHARE CAPITAL</t>
  </si>
  <si>
    <t>Amount (Rs.)</t>
  </si>
  <si>
    <t>Land</t>
  </si>
  <si>
    <t>Significant Accounting Policies</t>
  </si>
  <si>
    <t>Details of Items figuring in the financial Statements (Working Paper)</t>
  </si>
  <si>
    <t>1.</t>
  </si>
  <si>
    <t>3.</t>
  </si>
  <si>
    <t>Total</t>
  </si>
  <si>
    <t>Reserves and Surplus</t>
  </si>
  <si>
    <t>Profit and Loss Statement</t>
  </si>
  <si>
    <t>A</t>
  </si>
  <si>
    <t>B</t>
  </si>
  <si>
    <t>C</t>
  </si>
  <si>
    <t>Depreciation</t>
  </si>
  <si>
    <t>D</t>
  </si>
  <si>
    <t>E</t>
  </si>
  <si>
    <t>F</t>
  </si>
  <si>
    <t>G</t>
  </si>
  <si>
    <t>H</t>
  </si>
  <si>
    <t>I</t>
  </si>
  <si>
    <t>(1)</t>
  </si>
  <si>
    <t>(2)</t>
  </si>
  <si>
    <t>Authorised</t>
  </si>
  <si>
    <t>Current assets</t>
  </si>
  <si>
    <t>(3)</t>
  </si>
  <si>
    <t>(4)</t>
  </si>
  <si>
    <t xml:space="preserve">I. </t>
  </si>
  <si>
    <t>EQUITY AND LIABILITIES</t>
  </si>
  <si>
    <t>Notes</t>
  </si>
  <si>
    <t>Shareholder's Funds</t>
  </si>
  <si>
    <t>Share Capital</t>
  </si>
  <si>
    <t>Non-Current Liabilities</t>
  </si>
  <si>
    <t>Current Liabilities</t>
  </si>
  <si>
    <t>Short Term Borrowings</t>
  </si>
  <si>
    <t>(c)</t>
  </si>
  <si>
    <t>II.</t>
  </si>
  <si>
    <t>ASSETS</t>
  </si>
  <si>
    <t>Non-Current Assets</t>
  </si>
  <si>
    <t>Tangible Assets</t>
  </si>
  <si>
    <t>Cash and cash equivalents</t>
  </si>
  <si>
    <t>Other current assets</t>
  </si>
  <si>
    <t>PLACE</t>
  </si>
  <si>
    <t>:</t>
  </si>
  <si>
    <t>DATE</t>
  </si>
  <si>
    <t>As per our report of even date attached</t>
  </si>
  <si>
    <t>For KURYAN &amp; SUSEELAN</t>
  </si>
  <si>
    <t>Chartered Accountants</t>
  </si>
  <si>
    <t>(FRN : 001635S)</t>
  </si>
  <si>
    <t>NOTES TO FINANCIAL STATEMENTS</t>
  </si>
  <si>
    <t>A.</t>
  </si>
  <si>
    <t>B.</t>
  </si>
  <si>
    <t>Issued, Subscribed and Paid-up</t>
  </si>
  <si>
    <t>Name of Shareholders holding more than 5% shares</t>
  </si>
  <si>
    <t>Number of shares</t>
  </si>
  <si>
    <t>4.</t>
  </si>
  <si>
    <t>Opening Balance</t>
  </si>
  <si>
    <t>Profit after Tax</t>
  </si>
  <si>
    <t>5.</t>
  </si>
  <si>
    <t>Share Application Money Pending Allotment</t>
  </si>
  <si>
    <t>Cash on Hand</t>
  </si>
  <si>
    <t>OTHER INCOME</t>
  </si>
  <si>
    <t>FINANCIAL COSTS</t>
  </si>
  <si>
    <t>OTHER EXPENSES</t>
  </si>
  <si>
    <t>Earnings per Share</t>
  </si>
  <si>
    <t>Short-term loans and advances</t>
  </si>
  <si>
    <t>Revenue</t>
  </si>
  <si>
    <t>Revenue from operations</t>
  </si>
  <si>
    <t>Other Income</t>
  </si>
  <si>
    <t/>
  </si>
  <si>
    <t>Employee Benefits</t>
  </si>
  <si>
    <t>Financial costs</t>
  </si>
  <si>
    <t>Profit before exceptional and</t>
  </si>
  <si>
    <t>extraordinary items and tax</t>
  </si>
  <si>
    <t>(A - B)</t>
  </si>
  <si>
    <t>Exceptional / Extraordinary items</t>
  </si>
  <si>
    <t xml:space="preserve">Profit before tax </t>
  </si>
  <si>
    <t>(C - D)</t>
  </si>
  <si>
    <t>Tax expense:</t>
  </si>
  <si>
    <t>Current tax</t>
  </si>
  <si>
    <t>Profit for the year from</t>
  </si>
  <si>
    <t>continuing operations</t>
  </si>
  <si>
    <t>(E - F)</t>
  </si>
  <si>
    <t xml:space="preserve">Profit from Discontinuing operations </t>
  </si>
  <si>
    <t xml:space="preserve">Profit for the period </t>
  </si>
  <si>
    <t>(G - H)</t>
  </si>
  <si>
    <t>J</t>
  </si>
  <si>
    <t>Earning Per Share  : Basic &amp; Diluted</t>
  </si>
  <si>
    <t>(Director)</t>
  </si>
  <si>
    <t>2.</t>
  </si>
  <si>
    <t>ACCOUNTING POLICIES</t>
  </si>
  <si>
    <t>The significant Accounting Policies followed by the company are as stated below:</t>
  </si>
  <si>
    <t>General</t>
  </si>
  <si>
    <t>The financial statements are prepared under historical cost convention and in accordance with the applicable accounting standards in India.</t>
  </si>
  <si>
    <t>Use of Estimates</t>
  </si>
  <si>
    <t>The preparation of financial statements in conformity with the Generally Accepted Accounting Principles (GAAP) requires the management to make estimates and assumptions that affect the reported amounts of assets and liabilities, the disclosure of contingent liabilities on the date of the financial statements and reported amount of income and expenses during the period. Actual figures may differ from these estimates. Any revision to accounting estimates is recognised prospectively in current and future periods.</t>
  </si>
  <si>
    <t>Revenue Recognition</t>
  </si>
  <si>
    <t>Borrowing Costs</t>
  </si>
  <si>
    <t>Borrowing costs are expensed in the absence of outlay on qualifying assets.</t>
  </si>
  <si>
    <t>Segment Reporting</t>
  </si>
  <si>
    <t>In the absence of more than one distinguishable business/ geographical segment, segment information is not given.</t>
  </si>
  <si>
    <t>Taxes on Income</t>
  </si>
  <si>
    <t xml:space="preserve">Taxes on Income is accounted under the Tax Effect Method in accordance with Accounting Standard 22 issued by the Institute of Chartered Accountants of India. Income tax expense comprises current tax and deferred tax charge or credit. The current tax is determined as the amount of the tax payable in respect of the estimated taxable income of the period. The deferred tax credit or charge is recognised using prevailing enacted or substantively enacted tax rates. Where there are unabsorbed depreciation or carry forward losses, deferred tax asset is recognised only if there is virtual certainty of realisation of such assets. Other deferred tax assets are recognised only to the extent there is reasonable certainty of realisation in future. Deferred tax assets are reviewed at each Balance Sheet date based on the developments during the year and available case laws, to reassess realisation/ liabilities. </t>
  </si>
  <si>
    <t>Impairment of Assets</t>
  </si>
  <si>
    <t xml:space="preserve">The carrying amount of assets is reviewed at each Balance Sheet date if there is any indication of impairment based on internal/external factors. An  impairment loss will be recognised wherever the carrying amount of an asset exceeds its estimated recoverable amount. The recoverable amount is greater of the assets net selling price and value in use. In assessing the value in use; the estimated future cash flows are discounted to the present value using the weighted average cost of capital. </t>
  </si>
  <si>
    <t>Provisions, Contingent Liabilities and Contingent Assets</t>
  </si>
  <si>
    <t>Depreciation and amortization</t>
  </si>
  <si>
    <t>expense</t>
  </si>
  <si>
    <t>CONTINGENT LIABILITIES AND COMMITMENTS</t>
  </si>
  <si>
    <t xml:space="preserve">(to the extent not provided for) </t>
  </si>
  <si>
    <t xml:space="preserve">Net Profit for the year  </t>
  </si>
  <si>
    <t>Numerator</t>
  </si>
  <si>
    <t>Denominator</t>
  </si>
  <si>
    <t>Share holding Percentage</t>
  </si>
  <si>
    <t>2012-2013</t>
  </si>
  <si>
    <t>Capital Work in progress</t>
  </si>
  <si>
    <t>Long Term Loans &amp; Advances</t>
  </si>
  <si>
    <t>CA. Kuryan Kuryan(Partner)</t>
  </si>
  <si>
    <t>Membership No. 208598</t>
  </si>
  <si>
    <t>GIF Eduserve Private Limited, Kottayam</t>
  </si>
  <si>
    <t>Ajeesh Kuruvilla</t>
  </si>
  <si>
    <t>Joseph John</t>
  </si>
  <si>
    <t>Printing &amp; Stationery</t>
  </si>
  <si>
    <t>Land Purchase-Dharani</t>
  </si>
  <si>
    <t>Land (Total)</t>
  </si>
  <si>
    <t>Copies of M&amp;A</t>
  </si>
  <si>
    <t>Co. Registration Fee</t>
  </si>
  <si>
    <t>Land Deed Registration</t>
  </si>
  <si>
    <t>Professional Fee for Co. Regn.</t>
  </si>
  <si>
    <t>Stamp Paper</t>
  </si>
  <si>
    <t>Stamp Paper -Dharani</t>
  </si>
  <si>
    <t>Capital Work In Process</t>
  </si>
  <si>
    <t>Capital Work In Process (Total)</t>
  </si>
  <si>
    <t>The Company at present has no employees.</t>
  </si>
  <si>
    <t>Deferred Tax Asset</t>
  </si>
  <si>
    <t>6.</t>
  </si>
  <si>
    <t>Cash And Cash Equivalents</t>
  </si>
  <si>
    <t>Capital Advances</t>
  </si>
  <si>
    <t xml:space="preserve">Fixed Assets are stated at historical cost less accumulated depreciation. Advances paid towards acquisition of fixed assets and contractors are disclosed under 'Capital Advances'. </t>
  </si>
  <si>
    <t>Expenditure on start-up activities</t>
  </si>
  <si>
    <t xml:space="preserve">Start-up costs of the nature of  incorporation expenses incurred for bringing the enterprise into existence in its corporate form are expensed by way of a charge to the profit and loss account in the period in which these are incurred. Expenditure on Start up Activities other than which required to be capitalised as a part of the cost of a fixed asset as per AS 10 are also expensed by way of a charge to the profit and loss account in the period in which these are incurred. </t>
  </si>
  <si>
    <t>The company creates a provision when there is a present obligation as a result of past event that requires an outflow of resources and a reliable estimate can be made of the amount of obligation. A disclosure for a contingent liability is made when there is a possible obligation that may, but probably will not, require an outflow of resources. When there is a possible obligation or a present obligation in respect of  which the likelihood of outflow of resources are remote, no provision or disclosure is made. Contingent assets are neither recognised nor disclosed in the financial statements.</t>
  </si>
  <si>
    <t xml:space="preserve">The Company has not been provided goods or services by enterprises which qualify under the definition of micro and small enterprises, as defined under Micro, Small and Medium Enterprises Development Act, 2006.  </t>
  </si>
  <si>
    <t>Balance in Profit and loss Account</t>
  </si>
  <si>
    <t>No. of Shares</t>
  </si>
  <si>
    <t>Distinctive Nos</t>
  </si>
  <si>
    <t>Sneha Sajen</t>
  </si>
  <si>
    <t>Sajen John</t>
  </si>
  <si>
    <t>Thomas V.Joseph</t>
  </si>
  <si>
    <t>Nujum Navas</t>
  </si>
  <si>
    <t>Manu. P. Sam</t>
  </si>
  <si>
    <t>B. Gopalakrishnan Nair</t>
  </si>
  <si>
    <t>Mathew Kavalam</t>
  </si>
  <si>
    <t>Evanjelist Pathrose</t>
  </si>
  <si>
    <t>Mukundakumar</t>
  </si>
  <si>
    <t>Amount Received</t>
  </si>
  <si>
    <t>Folio</t>
  </si>
  <si>
    <t>Cer No.</t>
  </si>
  <si>
    <t>to</t>
  </si>
  <si>
    <t>Shareholder</t>
  </si>
  <si>
    <t>Sl. No.</t>
  </si>
  <si>
    <t>Balance transferred to Unsercured Loan</t>
  </si>
  <si>
    <t>Revenue is recognised to the extent that it is probable that the economic benefits will flow to the Company and the revenue can be reliably measured.</t>
  </si>
  <si>
    <t>OVERVIEW</t>
  </si>
  <si>
    <t>Unsecured Loans (without interest)</t>
  </si>
  <si>
    <t>from Share holders</t>
  </si>
  <si>
    <t>Section 35D</t>
  </si>
  <si>
    <t>Basic and Diluted Earnings Per Share (EPS), of  face</t>
  </si>
  <si>
    <t>value Rs.10/- has been calculated as under:-</t>
  </si>
  <si>
    <t>2013-2014</t>
  </si>
  <si>
    <t>Weighted average number of outstanding during the year</t>
  </si>
  <si>
    <t>(Partly paid shares, if any are treated as fractions of an</t>
  </si>
  <si>
    <t>equity share)</t>
  </si>
  <si>
    <t>Value of Shares</t>
  </si>
  <si>
    <t>John Emmanuel</t>
  </si>
  <si>
    <t>Architect Fee</t>
  </si>
  <si>
    <t>Tax Deducted at Source</t>
  </si>
  <si>
    <t xml:space="preserve">Other Current Liabilities </t>
  </si>
  <si>
    <t>In the opinion of the management , the current assets, loans and advances shall  realise the value as shown in the balance sheet, if realised  in the  normal course of business.</t>
  </si>
  <si>
    <t>Grand Total</t>
  </si>
  <si>
    <t>Amount Received during 2012-2013</t>
  </si>
  <si>
    <t>Amount Received during 2013-2014</t>
  </si>
  <si>
    <t>Generator</t>
  </si>
  <si>
    <t>Musical Instruments</t>
  </si>
  <si>
    <t>Solar Light</t>
  </si>
  <si>
    <t>Abraham Mathew</t>
  </si>
  <si>
    <t>Aksara - Building Contractor</t>
  </si>
  <si>
    <t>Additions</t>
  </si>
  <si>
    <t>DEPRECIATION</t>
  </si>
  <si>
    <t>FIXED ASSETS - TANGIBLE ASSETS</t>
  </si>
  <si>
    <t>DESCRIPTION OF TANGIBLE FIXED ASSETS AND DEPRECIATION RATES APPLIED</t>
  </si>
  <si>
    <t>GROSS BLOCK</t>
  </si>
  <si>
    <t>NET BLOCK</t>
  </si>
  <si>
    <t>As</t>
  </si>
  <si>
    <t>Deletion</t>
  </si>
  <si>
    <t>Amount</t>
  </si>
  <si>
    <t>On Assets</t>
  </si>
  <si>
    <t>at</t>
  </si>
  <si>
    <t>during the</t>
  </si>
  <si>
    <t>for the</t>
  </si>
  <si>
    <t>sold upto</t>
  </si>
  <si>
    <t>Year</t>
  </si>
  <si>
    <t>the Year</t>
  </si>
  <si>
    <r>
      <t>(`)</t>
    </r>
  </si>
  <si>
    <t>(5)</t>
  </si>
  <si>
    <t>(6)</t>
  </si>
  <si>
    <t>(8)</t>
  </si>
  <si>
    <t>(9)</t>
  </si>
  <si>
    <t>(10)</t>
  </si>
  <si>
    <t>(11)</t>
  </si>
  <si>
    <t>Totals (Current Year)</t>
  </si>
  <si>
    <t xml:space="preserve"> </t>
  </si>
  <si>
    <t>Totals (Previous Year)</t>
  </si>
  <si>
    <t>(Page X of X)</t>
  </si>
  <si>
    <t>01-04-2013</t>
  </si>
  <si>
    <t>31-03-2014</t>
  </si>
  <si>
    <t>A) Plant &amp; Machinery</t>
  </si>
  <si>
    <t>XX</t>
  </si>
  <si>
    <t>Plant &amp; Machinery Include :</t>
  </si>
  <si>
    <t>Purchase dt</t>
  </si>
  <si>
    <t>Particulars of Assets / Useful Life (in Years) as per Schedule II / Rate of Depreciation</t>
  </si>
  <si>
    <t>Original Cost as on</t>
  </si>
  <si>
    <t>Deletions / Transfer</t>
  </si>
  <si>
    <t>1st Half  Year</t>
  </si>
  <si>
    <t>2nd Half Year</t>
  </si>
  <si>
    <t>Acc. Depn on assets Sold</t>
  </si>
  <si>
    <t>Current year</t>
  </si>
  <si>
    <t>Amount(Rs)</t>
  </si>
  <si>
    <t>Consultant Fee - Work In Progress</t>
  </si>
  <si>
    <t>Travelling &amp; Other Expenses Incurred for the Project - WIP</t>
  </si>
  <si>
    <t>Payments made to Contractors (Building Work In Progress) :</t>
  </si>
  <si>
    <t>Balances with Banks(Federal Bank A/c.305)</t>
  </si>
  <si>
    <t>Interest &amp; other Bank Charges</t>
  </si>
  <si>
    <t xml:space="preserve">Closing Balance </t>
  </si>
  <si>
    <t>Other Loans &amp; Advances</t>
  </si>
  <si>
    <t>St.Jude's Educational &amp; Charitable trust</t>
  </si>
  <si>
    <t xml:space="preserve">Schedule II to THE COMPANIES ACT 2013 is adopted for the purpose of providing depreciation on Fixed Assets. </t>
  </si>
  <si>
    <t>8</t>
  </si>
  <si>
    <t>9</t>
  </si>
  <si>
    <t>10</t>
  </si>
  <si>
    <t>Notes to Financial Statements</t>
  </si>
  <si>
    <t>Service Tax Paid</t>
  </si>
  <si>
    <t>TOTAL</t>
  </si>
  <si>
    <t>Furniture &amp; Fittings</t>
  </si>
  <si>
    <t>Plant &amp; Machinery</t>
  </si>
  <si>
    <t>Opening Liability</t>
  </si>
  <si>
    <t>Current Year Adjustment</t>
  </si>
  <si>
    <t>Closing Liability</t>
  </si>
  <si>
    <t>Deferred Tax - Tax Expense in P/L Statement</t>
  </si>
  <si>
    <t>Deferred Tax Liability</t>
  </si>
  <si>
    <t>Closing WDV as per Income Tax Act</t>
  </si>
  <si>
    <t>Closing WDV under Companies Act (Depreciable Assets)</t>
  </si>
  <si>
    <t>Tax Effect on the above - 30.90% (30% + 3% Cess) -</t>
  </si>
  <si>
    <t>Deferred Tax Liability as at the end of the year</t>
  </si>
  <si>
    <t xml:space="preserve">Statements forming part of Computation </t>
  </si>
  <si>
    <t>Permanent Account No.</t>
  </si>
  <si>
    <t xml:space="preserve">Assessment Year </t>
  </si>
  <si>
    <t>Statement A</t>
  </si>
  <si>
    <t>Particulars of depreciation allowable as per Income-tax Act, 1961</t>
  </si>
  <si>
    <t>A S S E T</t>
  </si>
  <si>
    <t>Additions put to use for less than 180 days</t>
  </si>
  <si>
    <t>Additions put to use for 180 days or more</t>
  </si>
  <si>
    <t>Sales</t>
  </si>
  <si>
    <t>Amount on which Depreciation is claimed</t>
  </si>
  <si>
    <t>Depreciation Rate</t>
  </si>
  <si>
    <t>Depreciation Value</t>
  </si>
  <si>
    <t>Percentage</t>
  </si>
  <si>
    <t>Building</t>
  </si>
  <si>
    <t>2014-2015</t>
  </si>
  <si>
    <t>AAECG9340A</t>
  </si>
  <si>
    <t>Deferred Tax Liability on account of Depreciation &amp; Charge to P/L Statement</t>
  </si>
  <si>
    <t>Depreciation as per Income Tax Act</t>
  </si>
  <si>
    <t>Depreciation as per Companies Act</t>
  </si>
  <si>
    <t>Difference</t>
  </si>
  <si>
    <t>Excess Depreciation Income Tax Act (as at the end of the year)</t>
  </si>
  <si>
    <t>Panchayat Building Permit</t>
  </si>
  <si>
    <t>NOT NEEDED AS NO DEPRECIABLE ASSETS PUT TO USE THIS YEAR</t>
  </si>
  <si>
    <t>Financial Year : xxxx-xxxx</t>
  </si>
  <si>
    <t xml:space="preserve">Building Development - Road Works,Compund Wall,Swimming pool </t>
  </si>
  <si>
    <t>7</t>
  </si>
  <si>
    <t>Reserves &amp; Surplus</t>
  </si>
  <si>
    <t>Other Current Liabilities</t>
  </si>
  <si>
    <t>Details regarding Deferred Tax Asset</t>
  </si>
  <si>
    <t>Company Registration &amp; Related Expenditure</t>
  </si>
  <si>
    <t>The qualifying amount shall be allowed as deduction over a period of 5 years in equal installments</t>
  </si>
  <si>
    <t>subject to getting the accounts audited .</t>
  </si>
  <si>
    <t>Deffered Tax Asset</t>
  </si>
  <si>
    <t>14</t>
  </si>
  <si>
    <t>15</t>
  </si>
  <si>
    <t>16</t>
  </si>
  <si>
    <t>17</t>
  </si>
  <si>
    <t>SAJEN JOHN</t>
  </si>
  <si>
    <t>SNEHA SAJEN</t>
  </si>
  <si>
    <t>Assessment Year</t>
  </si>
  <si>
    <t>P.A.N.</t>
  </si>
  <si>
    <t>Date of Incorporation</t>
  </si>
  <si>
    <t>30/07/2012</t>
  </si>
  <si>
    <t>Assessing Officer</t>
  </si>
  <si>
    <t>Ward 2, Kottayam</t>
  </si>
  <si>
    <t>INCOME FROM BUSINESS</t>
  </si>
  <si>
    <t>Profit before taxation</t>
  </si>
  <si>
    <t>Add thereto:-</t>
  </si>
  <si>
    <t xml:space="preserve">  </t>
  </si>
  <si>
    <t>1)</t>
  </si>
  <si>
    <t>Deduct :-</t>
  </si>
  <si>
    <t>Allowable Depreciation</t>
  </si>
  <si>
    <t>Income Tax &amp; Education Cess</t>
  </si>
  <si>
    <t>Income tax</t>
  </si>
  <si>
    <t>Education Cess</t>
  </si>
  <si>
    <t>3% of Rs.</t>
  </si>
  <si>
    <t>Particulars of Principal Officers and whole time Directors</t>
  </si>
  <si>
    <t xml:space="preserve">Name               </t>
  </si>
  <si>
    <t xml:space="preserve">Designation        </t>
  </si>
  <si>
    <t>PAN</t>
  </si>
  <si>
    <t xml:space="preserve">Residential Address </t>
  </si>
  <si>
    <t>Director</t>
  </si>
  <si>
    <t>List of Documents</t>
  </si>
  <si>
    <t>Computation of Income Statement.</t>
  </si>
  <si>
    <t>APQPS7103B</t>
  </si>
  <si>
    <t>VettuvelilHouse, Muttambalam P.O, Kottayam- 686004</t>
  </si>
  <si>
    <t>Total Income (loss)</t>
  </si>
  <si>
    <r>
      <t xml:space="preserve">Total Income </t>
    </r>
    <r>
      <rPr>
        <i/>
        <sz val="10"/>
        <rFont val="Arial"/>
        <family val="2"/>
      </rPr>
      <t>(Rounded to)</t>
    </r>
  </si>
  <si>
    <t>ADGPJ6197G</t>
  </si>
  <si>
    <t>Total Loss</t>
  </si>
  <si>
    <t>Business Loss</t>
  </si>
  <si>
    <t>Losses carried forward u/s 72</t>
  </si>
  <si>
    <t>Date of Return</t>
  </si>
  <si>
    <t>Losses to be carried forward</t>
  </si>
  <si>
    <t>Unabsorbed depreciation</t>
  </si>
  <si>
    <t>NIL</t>
  </si>
  <si>
    <t>Interest on Fixed Deposit</t>
  </si>
  <si>
    <t>INCOME FROM OTHER SOURCES</t>
  </si>
  <si>
    <t>** As per Section 35D an amount equal to one-fifth of such expenditure be allowed as deduction</t>
  </si>
  <si>
    <t>for each of the five successive previous years beginning with the previous year in which the</t>
  </si>
  <si>
    <t>business commences .</t>
  </si>
  <si>
    <t>Expenses Disallowed</t>
  </si>
  <si>
    <t>One - fifth of such Expenditure</t>
  </si>
  <si>
    <t>Whether Business has commenced during the current year</t>
  </si>
  <si>
    <t>NO</t>
  </si>
  <si>
    <r>
      <t>GIF Eduserve Private Limited (CIN : U80301KL2012PTC031776)was incorporated on 30</t>
    </r>
    <r>
      <rPr>
        <vertAlign val="superscript"/>
        <sz val="12"/>
        <rFont val="Times New Roman"/>
        <family val="1"/>
      </rPr>
      <t>th</t>
    </r>
    <r>
      <rPr>
        <sz val="12"/>
        <rFont val="Times New Roman"/>
        <family val="1"/>
      </rPr>
      <t xml:space="preserve"> July 2012 with the main object  of promoting and managing Educational Institutions. </t>
    </r>
  </si>
  <si>
    <r>
      <t>(</t>
    </r>
    <r>
      <rPr>
        <i/>
        <sz val="12"/>
        <rFont val="Rupee Foradian"/>
        <family val="2"/>
      </rPr>
      <t>`</t>
    </r>
    <r>
      <rPr>
        <i/>
        <sz val="12"/>
        <rFont val="Arial Narrow"/>
        <family val="2"/>
      </rPr>
      <t>)</t>
    </r>
  </si>
  <si>
    <t>Financial Year 2014-2015</t>
  </si>
  <si>
    <t>Chandran Velayudhan</t>
  </si>
  <si>
    <t>Girish K. Variar</t>
  </si>
  <si>
    <t>Joseph Edacheril James</t>
  </si>
  <si>
    <t>Jyothi Mallery</t>
  </si>
  <si>
    <t>Nasimudeen Ebrahim</t>
  </si>
  <si>
    <t>Navaneetha Krishnan</t>
  </si>
  <si>
    <t>Omar Malikka Barkath</t>
  </si>
  <si>
    <t>Auditors Fee</t>
  </si>
  <si>
    <t>Labour Charges</t>
  </si>
  <si>
    <t>MEP Repairs &amp; Maintenance</t>
  </si>
  <si>
    <t>Salary</t>
  </si>
  <si>
    <t>Sundry Debtors</t>
  </si>
  <si>
    <t>CCTV</t>
  </si>
  <si>
    <t>Computer &amp; Peripherals</t>
  </si>
  <si>
    <t>EPABX</t>
  </si>
  <si>
    <t>Pump Set</t>
  </si>
  <si>
    <t>KVAT Paid</t>
  </si>
  <si>
    <t>Breakup of Capital Work in Progress</t>
  </si>
  <si>
    <t>Building Development-Road Works,Compund wall, Swinmming pool</t>
  </si>
  <si>
    <t>Particulars</t>
  </si>
  <si>
    <r>
      <t>Amount(</t>
    </r>
    <r>
      <rPr>
        <sz val="10"/>
        <rFont val="Rupee Foradian"/>
        <family val="2"/>
      </rPr>
      <t>`</t>
    </r>
    <r>
      <rPr>
        <sz val="10"/>
        <rFont val="Arial"/>
        <family val="2"/>
      </rPr>
      <t>)</t>
    </r>
  </si>
  <si>
    <t>Add:</t>
  </si>
  <si>
    <t>Current Year Addition</t>
  </si>
  <si>
    <t>Build Development</t>
  </si>
  <si>
    <t>Build Development-ACP Works</t>
  </si>
  <si>
    <t>Land Develpoment-G&amp;V Vettor</t>
  </si>
  <si>
    <t>KidsPark</t>
  </si>
  <si>
    <t>Letter Craft</t>
  </si>
  <si>
    <t>Veesco Bricks</t>
  </si>
  <si>
    <t>Rain Water(Perfect Agri)</t>
  </si>
  <si>
    <t>Breakup of Sundry Debtors</t>
  </si>
  <si>
    <t>Gurukul</t>
  </si>
  <si>
    <t>Hoarding- Adspave Media Group</t>
  </si>
  <si>
    <t>Jabeen</t>
  </si>
  <si>
    <t>Repairs&amp; Maintenance</t>
  </si>
  <si>
    <t>Breakup of Capital Advance</t>
  </si>
  <si>
    <t>Part Settlement Of Liability</t>
  </si>
  <si>
    <t>SIB Manarcad</t>
  </si>
  <si>
    <t>Sl.No</t>
  </si>
  <si>
    <t>Shareholders</t>
  </si>
  <si>
    <t>Amount Received during 2014-2015</t>
  </si>
  <si>
    <t>No.of Shares</t>
  </si>
  <si>
    <t>Chandran Veayudhan</t>
  </si>
  <si>
    <t>Girish.K Nair</t>
  </si>
  <si>
    <t>MukundaKumar N.V</t>
  </si>
  <si>
    <t>Naveneetha Krishnan. J</t>
  </si>
  <si>
    <t>Thomas Joseph</t>
  </si>
  <si>
    <t>Calculation of Number of Shares Outstanding at the End of the Year</t>
  </si>
  <si>
    <t>Working Notes</t>
  </si>
  <si>
    <t>Opening</t>
  </si>
  <si>
    <t>Issued</t>
  </si>
  <si>
    <t>April</t>
  </si>
  <si>
    <t>Units</t>
  </si>
  <si>
    <t>Month</t>
  </si>
  <si>
    <t>Number of Shares outstanding</t>
  </si>
  <si>
    <t>May</t>
  </si>
  <si>
    <t>June</t>
  </si>
  <si>
    <t>July</t>
  </si>
  <si>
    <t>August</t>
  </si>
  <si>
    <t>September</t>
  </si>
  <si>
    <t>October</t>
  </si>
  <si>
    <t>November</t>
  </si>
  <si>
    <t>December</t>
  </si>
  <si>
    <t>January</t>
  </si>
  <si>
    <t>February</t>
  </si>
  <si>
    <t>March</t>
  </si>
  <si>
    <t>Statement of Cash Flow (Pursuant to AS-3)</t>
  </si>
  <si>
    <t>Indirect Method</t>
  </si>
  <si>
    <t>Cash flow from operating activities</t>
  </si>
  <si>
    <t>Net (loss)/profit before tax</t>
  </si>
  <si>
    <t>Adjustments for:</t>
  </si>
  <si>
    <t>Exceptional item</t>
  </si>
  <si>
    <t>Depreciation/amortisation</t>
  </si>
  <si>
    <t>Finance costs</t>
  </si>
  <si>
    <t>(Profit)/loss on sale of fixed assets (net)</t>
  </si>
  <si>
    <t>Interest income</t>
  </si>
  <si>
    <r>
      <rPr>
        <b/>
        <sz val="12"/>
        <rFont val="Arial Narrow"/>
        <family val="2"/>
      </rPr>
      <t>Operating cash flow before working capital changes</t>
    </r>
  </si>
  <si>
    <t>Decrease (Increase) in Trade receivables</t>
  </si>
  <si>
    <t>Decrease (Increase) in Loans and advances</t>
  </si>
  <si>
    <t>Decrease (Increase) in Other Current &amp; Non current assets</t>
  </si>
  <si>
    <t>Decrease (Increase) in Inventories</t>
  </si>
  <si>
    <t>(Decrease) Increase in Trade payables</t>
  </si>
  <si>
    <t>(Decrease) Increase in Other current liabilities</t>
  </si>
  <si>
    <t>(Decrease) Increase in Short-term provisions</t>
  </si>
  <si>
    <r>
      <rPr>
        <b/>
        <sz val="12"/>
        <rFont val="Arial Narrow"/>
        <family val="2"/>
      </rPr>
      <t>Cash generated from/(used in) operations</t>
    </r>
  </si>
  <si>
    <t>Direct taxes paid (net)</t>
  </si>
  <si>
    <r>
      <rPr>
        <b/>
        <sz val="12"/>
        <rFont val="Arial Narrow"/>
        <family val="2"/>
      </rPr>
      <t>Net cash generated from/(used in) operating activities</t>
    </r>
  </si>
  <si>
    <t>Cash flow from investing activities</t>
  </si>
  <si>
    <t>Acquisition of fixed assets</t>
  </si>
  <si>
    <t>Realisation on sale of fixed assets</t>
  </si>
  <si>
    <t>Interest received</t>
  </si>
  <si>
    <r>
      <rPr>
        <b/>
        <sz val="12"/>
        <rFont val="Arial Narrow"/>
        <family val="2"/>
      </rPr>
      <t>Net cash (used in) investing activities</t>
    </r>
  </si>
  <si>
    <t>C.</t>
  </si>
  <si>
    <t>Cash flow from financing activities</t>
  </si>
  <si>
    <t>Interest paid</t>
  </si>
  <si>
    <t>Dividend paid</t>
  </si>
  <si>
    <t>Tax paid on above dividend</t>
  </si>
  <si>
    <r>
      <rPr>
        <b/>
        <sz val="12"/>
        <rFont val="Arial Narrow"/>
        <family val="2"/>
      </rPr>
      <t>Net cash generated from financing activities</t>
    </r>
  </si>
  <si>
    <t>D.</t>
  </si>
  <si>
    <t>Net Increase (Decrease) in cash and cash equivalents</t>
  </si>
  <si>
    <t>E.</t>
  </si>
  <si>
    <r>
      <rPr>
        <b/>
        <sz val="12"/>
        <rFont val="Arial Narrow"/>
        <family val="2"/>
      </rPr>
      <t>Opening cash and cash equivalents</t>
    </r>
  </si>
  <si>
    <t>F.</t>
  </si>
  <si>
    <r>
      <rPr>
        <b/>
        <sz val="12"/>
        <rFont val="Arial Narrow"/>
        <family val="2"/>
      </rPr>
      <t>Closing cash and cash equivalents</t>
    </r>
  </si>
  <si>
    <t>(DIRECTOR)</t>
  </si>
  <si>
    <t>(Repayments) Proceeds from Share Capital</t>
  </si>
  <si>
    <t>Capital Work in Progress</t>
  </si>
  <si>
    <t>Breakup of Capital Work in Progress.</t>
  </si>
  <si>
    <t>Building Development-Roads Works,Compound Wall</t>
  </si>
  <si>
    <t>Consultation Fees</t>
  </si>
  <si>
    <t>Travelling &amp; Other Fees</t>
  </si>
  <si>
    <t>Payment to Contractors</t>
  </si>
  <si>
    <t>Architect fees</t>
  </si>
  <si>
    <t>Salary to superviser Staff</t>
  </si>
  <si>
    <t>Tax</t>
  </si>
  <si>
    <t>Previous Year</t>
  </si>
  <si>
    <t xml:space="preserve">Addition </t>
  </si>
  <si>
    <t>Final</t>
  </si>
  <si>
    <t>Ajayadas Electrical Works</t>
  </si>
  <si>
    <t>Aksara- building Contarctors</t>
  </si>
  <si>
    <t>Antony George- Building Wall</t>
  </si>
  <si>
    <t>Francis Xaviour</t>
  </si>
  <si>
    <t>2015-2016</t>
  </si>
  <si>
    <t>Additional Information</t>
  </si>
  <si>
    <t>2)</t>
  </si>
  <si>
    <t>CCTV and Solar Light are grouped under the head Electrical Equipments.</t>
  </si>
  <si>
    <t>3)</t>
  </si>
  <si>
    <t>Pump Set is grouped under the head General Plant &amp; Machinery.</t>
  </si>
  <si>
    <t>4)</t>
  </si>
  <si>
    <t>EPABX is grouped under the head Office Equipments</t>
  </si>
  <si>
    <t>Deferred Tax-Tax Expense in P&amp;L Statement</t>
  </si>
  <si>
    <t>AGM Expense</t>
  </si>
  <si>
    <t xml:space="preserve">Depreciation has been provided on written down value method adopting the useful life of </t>
  </si>
  <si>
    <t>assets prescribed under Schedule II of Companies Act,2013.</t>
  </si>
  <si>
    <t>attributable to bringing the asset to its working condition for its intended use and other</t>
  </si>
  <si>
    <t>incidental expenses incurred upto that date.</t>
  </si>
  <si>
    <t xml:space="preserve">Subsequent expenditure incurred on tangible assets is expensed out except where such </t>
  </si>
  <si>
    <t xml:space="preserve">expenditure results in an increase in future benefits from the existing assets beyond its </t>
  </si>
  <si>
    <t xml:space="preserve"> previously assessed standard of performance.</t>
  </si>
  <si>
    <t>Cost includes the purchase price net of trade discounts and rebates,if any,and any cost directly</t>
  </si>
  <si>
    <t>2016-2017</t>
  </si>
  <si>
    <t>Mukesh Haneef</t>
  </si>
  <si>
    <t>Travelling Expenses</t>
  </si>
  <si>
    <t>Hostel Expenses</t>
  </si>
  <si>
    <t>Advertisement</t>
  </si>
  <si>
    <t>GIF Eduserve Private Ltd.,  (15-16)</t>
  </si>
  <si>
    <t>Bldg. No: 18/495, Little Kingdom Capmus,</t>
  </si>
  <si>
    <t>Muttambalam P.O, Kottayam, Kerala - 686 004</t>
  </si>
  <si>
    <t>Trial Balance</t>
  </si>
  <si>
    <t>1-Apr-2015 to 31-Mar-2016</t>
  </si>
  <si>
    <t>Closing Balance</t>
  </si>
  <si>
    <t>Debit</t>
  </si>
  <si>
    <t>Credit</t>
  </si>
  <si>
    <t>Capital Account</t>
  </si>
  <si>
    <t>Architect Fee Capitalised</t>
  </si>
  <si>
    <t>Capital Advance Jabeen</t>
  </si>
  <si>
    <t>Deferred Tax</t>
  </si>
  <si>
    <t>Land Development-Road, Compound Wall</t>
  </si>
  <si>
    <t>Land Purchase - Dharani</t>
  </si>
  <si>
    <t>Panchayat Build Permit</t>
  </si>
  <si>
    <t>Loans (Liability)</t>
  </si>
  <si>
    <t>Ajeesh Kuruvilla- Loan</t>
  </si>
  <si>
    <t>B.Gopalakrishnan Nair - Loan</t>
  </si>
  <si>
    <t>Chandran Velayudhan - Loan</t>
  </si>
  <si>
    <t>Evanjelist Pathrose -Loan</t>
  </si>
  <si>
    <t>Girish K. Variar - Loan</t>
  </si>
  <si>
    <t>John Emmanual - Loan</t>
  </si>
  <si>
    <t>Joseph Edacheril James - Loan</t>
  </si>
  <si>
    <t>Jyothi Mallery - Loan</t>
  </si>
  <si>
    <t>Lissy John   (Joseph John)- Loan</t>
  </si>
  <si>
    <t>Manu. P. Sam - Loan</t>
  </si>
  <si>
    <t>Mathew Kavalam - Loan</t>
  </si>
  <si>
    <t>Mukesh Haneefa - Loan</t>
  </si>
  <si>
    <t>Mukundakumar.N.V -  Loan</t>
  </si>
  <si>
    <t>Nasimudeen Ebrahim - Loan</t>
  </si>
  <si>
    <t>Navaneetha Krishnan. J - Loan</t>
  </si>
  <si>
    <t>Nujum Navas - Loan</t>
  </si>
  <si>
    <t>Omar Malikka Barkath- Loan</t>
  </si>
  <si>
    <t>Sajen John - Loan</t>
  </si>
  <si>
    <t>Sneha Sajen - Loan</t>
  </si>
  <si>
    <t>Thomas Joseph - Loan</t>
  </si>
  <si>
    <t>Duties &amp; Taxes</t>
  </si>
  <si>
    <t>Hostel Capital Items</t>
  </si>
  <si>
    <t>Chairs</t>
  </si>
  <si>
    <t>Speaker Systems</t>
  </si>
  <si>
    <t>Investments</t>
  </si>
  <si>
    <t>Ajeesh Kuruvilla - Share</t>
  </si>
  <si>
    <t>B.Gopalakrishnan Nair - Share</t>
  </si>
  <si>
    <t>Chandran Velayudhan-Share Capital</t>
  </si>
  <si>
    <t>Evanjelist Pathrose - Share</t>
  </si>
  <si>
    <t>Girish K. Variar - Share</t>
  </si>
  <si>
    <t>John Emmanual - Share</t>
  </si>
  <si>
    <t>Joseph Edacheril James - Share</t>
  </si>
  <si>
    <t>Jyothi Malleri - Share</t>
  </si>
  <si>
    <t>Lissy John (Joseph John) - Share</t>
  </si>
  <si>
    <t>Manu. P. Sam - Share</t>
  </si>
  <si>
    <t>Mathew Kavalam - Share</t>
  </si>
  <si>
    <t>Mukesh Haneefa -Share</t>
  </si>
  <si>
    <t>Mukundakumar.N.V - Share</t>
  </si>
  <si>
    <t>Nasimudeen Ebrahim - Share</t>
  </si>
  <si>
    <t>Navaneetha Krishnan. J - Share</t>
  </si>
  <si>
    <t>Nujum Navas - Share</t>
  </si>
  <si>
    <t>Omar Malikka Barkath  - Share</t>
  </si>
  <si>
    <t>Sajen John - Share</t>
  </si>
  <si>
    <t>Sneha Sajen - Share</t>
  </si>
  <si>
    <t>Thomas Joseph - Share</t>
  </si>
  <si>
    <t>Current Assets</t>
  </si>
  <si>
    <t>Cash-in-hand</t>
  </si>
  <si>
    <t>Bank Accounts</t>
  </si>
  <si>
    <t>Hostel Deposit</t>
  </si>
  <si>
    <t>Part Settlement of Liability (Sneha Sajen)</t>
  </si>
  <si>
    <t>Part Settlement Sajen John (SIB 29158)</t>
  </si>
  <si>
    <t>Indirect Expenses</t>
  </si>
  <si>
    <t>Consultant Fee</t>
  </si>
  <si>
    <t>Interest &amp; Bank Charges</t>
  </si>
  <si>
    <t>Travelling Exp.</t>
  </si>
  <si>
    <t>Profit &amp; Loss A/c</t>
  </si>
  <si>
    <t>Furniture and Fittings</t>
  </si>
  <si>
    <t>Hoarding - Adspave Media Group</t>
  </si>
  <si>
    <t>OTIS Elevator (Lift)</t>
  </si>
  <si>
    <t>Land Development - Road, Compoud Wall</t>
  </si>
  <si>
    <t>11</t>
  </si>
  <si>
    <t>Other Current Assets</t>
  </si>
  <si>
    <t>12.</t>
  </si>
  <si>
    <t>18</t>
  </si>
  <si>
    <t>31.03.2016</t>
  </si>
  <si>
    <t>Hostel Expenses incurred (Rent,Other expenses)</t>
  </si>
  <si>
    <t>Musical Intrument</t>
  </si>
  <si>
    <t>2015 -16</t>
  </si>
  <si>
    <t>SL No.</t>
  </si>
  <si>
    <t>Depositor's</t>
  </si>
  <si>
    <t xml:space="preserve">Total Amount Received </t>
  </si>
  <si>
    <t>No of shares</t>
  </si>
  <si>
    <t>Cer. No</t>
  </si>
  <si>
    <t>Certificate Date</t>
  </si>
  <si>
    <t>Nujum Navaz</t>
  </si>
  <si>
    <t>04</t>
  </si>
  <si>
    <t>Navaneetha Krishnan. J</t>
  </si>
  <si>
    <t>Mukesh K. Haneefa</t>
  </si>
  <si>
    <t>b)</t>
  </si>
  <si>
    <t>EMPLOYEE BENEFITS</t>
  </si>
  <si>
    <t>13.</t>
  </si>
  <si>
    <t>19</t>
  </si>
  <si>
    <t>Furniture &amp; Fittings/Electrical Fittings</t>
  </si>
  <si>
    <t>aaecg9340a30072012</t>
  </si>
  <si>
    <r>
      <t>(</t>
    </r>
    <r>
      <rPr>
        <i/>
        <sz val="12"/>
        <rFont val="Rupee Foradian"/>
        <family val="2"/>
      </rPr>
      <t>`</t>
    </r>
    <r>
      <rPr>
        <i/>
        <sz val="12"/>
        <rFont val="Arial Narrow"/>
        <family val="2"/>
      </rPr>
      <t>) As at 31</t>
    </r>
    <r>
      <rPr>
        <i/>
        <vertAlign val="superscript"/>
        <sz val="12"/>
        <rFont val="Arial Narrow"/>
        <family val="2"/>
      </rPr>
      <t>st</t>
    </r>
    <r>
      <rPr>
        <i/>
        <sz val="12"/>
        <rFont val="Arial Narrow"/>
        <family val="2"/>
      </rPr>
      <t xml:space="preserve"> March 2017</t>
    </r>
  </si>
  <si>
    <r>
      <t>For the Year ended  31/03/2017 (</t>
    </r>
    <r>
      <rPr>
        <b/>
        <sz val="12"/>
        <rFont val="Rupee Foradian"/>
        <family val="2"/>
      </rPr>
      <t>`</t>
    </r>
    <r>
      <rPr>
        <b/>
        <sz val="12"/>
        <rFont val="Arial Narrow"/>
        <family val="2"/>
      </rPr>
      <t xml:space="preserve">) </t>
    </r>
  </si>
  <si>
    <r>
      <t>(</t>
    </r>
    <r>
      <rPr>
        <i/>
        <sz val="12"/>
        <rFont val="Rupee Foradian"/>
        <family val="2"/>
      </rPr>
      <t>`</t>
    </r>
    <r>
      <rPr>
        <i/>
        <sz val="12"/>
        <rFont val="Arial Narrow"/>
        <family val="2"/>
      </rPr>
      <t>) As at 31/03/2017</t>
    </r>
  </si>
  <si>
    <t>As at 31/03/2017</t>
  </si>
  <si>
    <t>Nova Fire Protection</t>
  </si>
  <si>
    <t>AKSARA - Buildg. Contractor</t>
  </si>
  <si>
    <t>Build Development- Progress</t>
  </si>
  <si>
    <t>DELTA PROJECTS</t>
  </si>
  <si>
    <t>Hostel - Rent ( Muhammed Sulthan)</t>
  </si>
  <si>
    <t>Hostel - Rent (Najeeb K.P)</t>
  </si>
  <si>
    <t>Hostel (Sulthan) Exp.</t>
  </si>
  <si>
    <t>K. Vat - Aksara</t>
  </si>
  <si>
    <t>Service Tax- Aksara</t>
  </si>
  <si>
    <t>Travelling &amp; Other Exp. for Project (WIP)</t>
  </si>
  <si>
    <t>Ajeesh Kuruvilla-Goodwill</t>
  </si>
  <si>
    <t>B.Gopalakrishnan Nair - Goodwill</t>
  </si>
  <si>
    <t>Chandran Velayudhan - Goodwill</t>
  </si>
  <si>
    <t>Evanjelist Pathrose -Goodwill</t>
  </si>
  <si>
    <t>Girish K. Variar - Goodwill</t>
  </si>
  <si>
    <t>John Emmanual - Goodwill</t>
  </si>
  <si>
    <t>Joseph Edacheril James - Goodwill</t>
  </si>
  <si>
    <t>Jyothi Mallery - Goodwill</t>
  </si>
  <si>
    <t>Lissy John   (Joseph John)- Goodwill</t>
  </si>
  <si>
    <t>Manu. P. Sam - Goodwill</t>
  </si>
  <si>
    <t>Mathew Kavalam - Goodwill</t>
  </si>
  <si>
    <t>Mukesh H.Haneefa- Goodwill</t>
  </si>
  <si>
    <t>Mukundakumar.N.V - Goodwill</t>
  </si>
  <si>
    <t>Nasimudeen Ebrahim - Goodwill</t>
  </si>
  <si>
    <t>Navaneetha Krishnan. J - Goodwill</t>
  </si>
  <si>
    <t>Nujum Navas - Goodwill</t>
  </si>
  <si>
    <t>Omar Malikka Barkath- Goodwill</t>
  </si>
  <si>
    <t>Sajen John - Goodwill.</t>
  </si>
  <si>
    <t>Sneha Sajen - Goodwill</t>
  </si>
  <si>
    <t>Thomas V. Joseph - Goodwill</t>
  </si>
  <si>
    <t>TDS</t>
  </si>
  <si>
    <t>Dove Nest</t>
  </si>
  <si>
    <t>Lotus Pools - Swimming Pool</t>
  </si>
  <si>
    <t>Rain Water - Abhilash</t>
  </si>
  <si>
    <t>Furniture &amp; Equipments</t>
  </si>
  <si>
    <t>AC</t>
  </si>
  <si>
    <t>Hostel Furniture &amp; Fittings</t>
  </si>
  <si>
    <t>Hostel Gas, Stove Etc</t>
  </si>
  <si>
    <t>LAND</t>
  </si>
  <si>
    <t>Chandran Velayudhan-Share</t>
  </si>
  <si>
    <t>Mukesh H. Haneefa-Share</t>
  </si>
  <si>
    <t>Thomas V.Joseph- Share</t>
  </si>
  <si>
    <t>Loans &amp; Advances (Asset)</t>
  </si>
  <si>
    <t>SJECT A/C</t>
  </si>
  <si>
    <t>Hostel - Security Deposit - Najeeb K.P</t>
  </si>
  <si>
    <t>Hostel - Security Deposit - Sulthan</t>
  </si>
  <si>
    <t>AGM Meeting Exp</t>
  </si>
  <si>
    <t>Auditor Fee</t>
  </si>
  <si>
    <t>Loans &amp; Liabilities</t>
  </si>
  <si>
    <t>Delta projects</t>
  </si>
  <si>
    <t>P.Y</t>
  </si>
  <si>
    <t>Lissy John (Joseph John)</t>
  </si>
  <si>
    <t>W.D.V. as on               01-04-2016</t>
  </si>
  <si>
    <t>W.D.V. as on               31-03-2017</t>
  </si>
  <si>
    <t>2016 -17</t>
  </si>
  <si>
    <t>Mukesh H. Haneefa</t>
  </si>
  <si>
    <t>Loan</t>
  </si>
  <si>
    <t>18.05.2016</t>
  </si>
  <si>
    <t>12.08.2016</t>
  </si>
  <si>
    <t>03.10.2016</t>
  </si>
  <si>
    <t>31.03.2017</t>
  </si>
  <si>
    <t>OP BAL</t>
  </si>
  <si>
    <t>SHAREHOLDERS</t>
  </si>
  <si>
    <t>CHANGE</t>
  </si>
  <si>
    <t>CL BAL</t>
  </si>
  <si>
    <t>Share  capital</t>
  </si>
  <si>
    <t>No.s</t>
  </si>
  <si>
    <t>Si No.</t>
  </si>
  <si>
    <t xml:space="preserve">Date </t>
  </si>
  <si>
    <t>FURNITURE</t>
  </si>
  <si>
    <t>Opening Balance as on 1-4-2016</t>
  </si>
  <si>
    <t>Amount Received/ Transferred for the year</t>
  </si>
  <si>
    <t>For Sharecapital</t>
  </si>
  <si>
    <t>For Unsecured loan (Goodwill)</t>
  </si>
  <si>
    <t>Transfered from Unsecured Loan(Goodwill) To Loan</t>
  </si>
  <si>
    <t>Fresh Issue of Shares During the year</t>
  </si>
  <si>
    <t>Unsecured Loan(Goodwill)</t>
  </si>
  <si>
    <t>2017-2018</t>
  </si>
  <si>
    <t>Rate</t>
  </si>
  <si>
    <t>No of Days</t>
  </si>
  <si>
    <t>Authorised and Paid up sharecapital is same as per MCA master data</t>
  </si>
  <si>
    <t>(Previous Year 37,27,910  Equity Shares of 10 each)</t>
  </si>
  <si>
    <t>37,77,910  equity shares of 10 each fully paid up</t>
  </si>
  <si>
    <t>Other Short Term Loan Received</t>
  </si>
  <si>
    <t>As at 31st March 2017</t>
  </si>
  <si>
    <t>As at 31st March 2016</t>
  </si>
  <si>
    <t>Completed or Not</t>
  </si>
  <si>
    <t>Under which head in Fixed Asset it is to be incuded</t>
  </si>
  <si>
    <t>It’s a fire Extinguisher</t>
  </si>
  <si>
    <t>I think Not</t>
  </si>
  <si>
    <t>I think yes</t>
  </si>
  <si>
    <t>It is paid joseph &amp; associates for gif Gem consultant fee. Is it possible to capitalise it .I think  it is a revenue expenditure</t>
  </si>
  <si>
    <t>Lift</t>
  </si>
  <si>
    <t xml:space="preserve"> is it Lift related work</t>
  </si>
  <si>
    <t>What asset is this? Is it completed</t>
  </si>
  <si>
    <t>It related to Aksara.So Related To building</t>
  </si>
  <si>
    <t>I think Yes</t>
  </si>
  <si>
    <t>Road.wall .pool</t>
  </si>
  <si>
    <t>Not</t>
  </si>
  <si>
    <t>It is related increasing share capital and other exp to company secretary</t>
  </si>
  <si>
    <t>If completed, Date of Completion</t>
  </si>
  <si>
    <t>Completed</t>
  </si>
  <si>
    <t>(Page 5 of 5)</t>
  </si>
  <si>
    <t>(Page 3 of 5)</t>
  </si>
  <si>
    <t>(Page 4 of 5)</t>
  </si>
  <si>
    <t>Share issue Expense &amp; Fees to CS</t>
  </si>
  <si>
    <t>Other Loan from shareholders</t>
  </si>
  <si>
    <t>IT IIS THE TOTAL OF FURNITURE &amp; FITT, HOSTEL FURNITURE, HOSTEL GAS</t>
  </si>
  <si>
    <r>
      <t>2016-17 (</t>
    </r>
    <r>
      <rPr>
        <i/>
        <sz val="12"/>
        <rFont val="Rupee Foradian"/>
        <family val="2"/>
      </rPr>
      <t>`</t>
    </r>
    <r>
      <rPr>
        <i/>
        <sz val="12"/>
        <rFont val="Arial Narrow"/>
        <family val="2"/>
      </rPr>
      <t>)</t>
    </r>
  </si>
  <si>
    <t xml:space="preserve">Deferred Tax </t>
  </si>
  <si>
    <t>On Account of Preliminary Expenses(DTA)</t>
  </si>
  <si>
    <t>Security Deposits</t>
  </si>
  <si>
    <t>Najeeb K P-Hostel</t>
  </si>
  <si>
    <t>Sulthan-Hostel</t>
  </si>
  <si>
    <t>1</t>
  </si>
  <si>
    <t>2</t>
  </si>
  <si>
    <t>3</t>
  </si>
  <si>
    <t>SH Moun Satellite School</t>
  </si>
  <si>
    <t>On Aacount  of Deprecaition(DTA)</t>
  </si>
  <si>
    <t>Deferred Tax Asset on Account of Depreciation</t>
  </si>
  <si>
    <t>Excess Depreciation under Companies Act</t>
  </si>
  <si>
    <t>SH Mount Building  Rent- Satellite</t>
  </si>
  <si>
    <t>Other Expenses</t>
  </si>
  <si>
    <r>
      <t>For the Year ended  31/03/2018 (</t>
    </r>
    <r>
      <rPr>
        <b/>
        <sz val="12"/>
        <rFont val="Rupee Foradian"/>
        <family val="2"/>
      </rPr>
      <t>`</t>
    </r>
    <r>
      <rPr>
        <b/>
        <sz val="12"/>
        <rFont val="Arial Narrow"/>
        <family val="2"/>
      </rPr>
      <t xml:space="preserve">) </t>
    </r>
  </si>
  <si>
    <t>Computation of Income for the year ended 31st March 2018</t>
  </si>
  <si>
    <t>(Previous year 39,00,000 Equity shares of Rs. 10 each)</t>
  </si>
  <si>
    <t>As at 31/03/2018</t>
  </si>
  <si>
    <r>
      <t>(</t>
    </r>
    <r>
      <rPr>
        <i/>
        <sz val="12"/>
        <rFont val="Rupee Foradian"/>
        <family val="2"/>
      </rPr>
      <t>`</t>
    </r>
    <r>
      <rPr>
        <i/>
        <sz val="12"/>
        <rFont val="Arial Narrow"/>
        <family val="2"/>
      </rPr>
      <t>) As at 31/03/2018</t>
    </r>
  </si>
  <si>
    <t>Financial Year 2017-2018</t>
  </si>
  <si>
    <t>GIF Eduserve Private Ltd.,(17-18) Amended</t>
  </si>
  <si>
    <t xml:space="preserve">Bldg. No: 18/495, Little Kingdom Capmus,  
</t>
  </si>
  <si>
    <t xml:space="preserve">Muttambalam P.O, Kottayam, Kerala - 686 004  
</t>
  </si>
  <si>
    <t>1-Apr-2017 to 31-Mar-2018</t>
  </si>
  <si>
    <t>Tangible Asset</t>
  </si>
  <si>
    <t>Tenrose Capital Services Limited</t>
  </si>
  <si>
    <t>Cash</t>
  </si>
  <si>
    <t>Federal Bank</t>
  </si>
  <si>
    <t>Direct Incomes</t>
  </si>
  <si>
    <t>Land &amp; Building Rent</t>
  </si>
  <si>
    <t>Share Issue Exp &amp; Fees to C.S</t>
  </si>
  <si>
    <t>Goodwill</t>
  </si>
  <si>
    <t>Sajen John Loan</t>
  </si>
  <si>
    <t>B. Gopalakrishnan Nair -Loan</t>
  </si>
  <si>
    <t>John Emmanuel - Loan</t>
  </si>
  <si>
    <t>Mukundakumar N V - Loan</t>
  </si>
  <si>
    <t>Nujum Navaz - Loan</t>
  </si>
  <si>
    <t>Omar Malikka Barkath - Loan</t>
  </si>
  <si>
    <t>Thomas V Joseph - Loan</t>
  </si>
  <si>
    <t>Other Current Asset</t>
  </si>
  <si>
    <t>.</t>
  </si>
  <si>
    <t>01/04/2017</t>
  </si>
  <si>
    <t>31/03/2018</t>
  </si>
  <si>
    <t>Acc. Depn as on 01/04/2017</t>
  </si>
  <si>
    <t>Acc. Depn as on 31/03/2018</t>
  </si>
  <si>
    <t>W.D.V. as on 31/03/2018</t>
  </si>
  <si>
    <t>W.D.V. as on 01/04/2017</t>
  </si>
  <si>
    <r>
      <t xml:space="preserve">Deferred Tax Liability </t>
    </r>
    <r>
      <rPr>
        <i/>
        <sz val="12"/>
        <rFont val="Arial Narrow"/>
        <family val="2"/>
      </rPr>
      <t>Tax Effect on the Above- 25.75% (25% + 3%Cess)</t>
    </r>
  </si>
  <si>
    <r>
      <t>(</t>
    </r>
    <r>
      <rPr>
        <i/>
        <sz val="12"/>
        <rFont val="Rupee Foradian"/>
        <family val="2"/>
      </rPr>
      <t>`</t>
    </r>
    <r>
      <rPr>
        <i/>
        <sz val="12"/>
        <rFont val="Arial Narrow"/>
        <family val="2"/>
      </rPr>
      <t>) As at 31</t>
    </r>
    <r>
      <rPr>
        <i/>
        <vertAlign val="superscript"/>
        <sz val="12"/>
        <rFont val="Arial Narrow"/>
        <family val="2"/>
      </rPr>
      <t>st</t>
    </r>
    <r>
      <rPr>
        <i/>
        <sz val="12"/>
        <rFont val="Arial Narrow"/>
        <family val="2"/>
      </rPr>
      <t xml:space="preserve"> March 2018</t>
    </r>
  </si>
  <si>
    <r>
      <rPr>
        <i/>
        <sz val="12"/>
        <rFont val="Rupee Foradian"/>
        <family val="2"/>
      </rPr>
      <t>(`)</t>
    </r>
    <r>
      <rPr>
        <i/>
        <sz val="12"/>
        <rFont val="Arial Narrow"/>
        <family val="2"/>
      </rPr>
      <t xml:space="preserve"> As at 31/03/2018</t>
    </r>
  </si>
  <si>
    <r>
      <t>2017-18(</t>
    </r>
    <r>
      <rPr>
        <i/>
        <sz val="12"/>
        <rFont val="Rupee Foradian"/>
        <family val="2"/>
      </rPr>
      <t>`</t>
    </r>
    <r>
      <rPr>
        <i/>
        <sz val="12"/>
        <rFont val="Arial Narrow"/>
        <family val="2"/>
      </rPr>
      <t>)</t>
    </r>
  </si>
  <si>
    <r>
      <t>2017-18 (</t>
    </r>
    <r>
      <rPr>
        <i/>
        <sz val="12"/>
        <rFont val="Rupee Foradian"/>
        <family val="2"/>
      </rPr>
      <t>`</t>
    </r>
    <r>
      <rPr>
        <i/>
        <sz val="12"/>
        <rFont val="Arial Narrow"/>
        <family val="2"/>
      </rPr>
      <t>)</t>
    </r>
  </si>
  <si>
    <r>
      <t>As at 31</t>
    </r>
    <r>
      <rPr>
        <i/>
        <vertAlign val="superscript"/>
        <sz val="12"/>
        <rFont val="Arial Narrow"/>
        <family val="2"/>
      </rPr>
      <t>st</t>
    </r>
    <r>
      <rPr>
        <i/>
        <sz val="12"/>
        <rFont val="Arial Narrow"/>
        <family val="2"/>
      </rPr>
      <t xml:space="preserve"> March 2018</t>
    </r>
  </si>
  <si>
    <r>
      <t>As at 31</t>
    </r>
    <r>
      <rPr>
        <i/>
        <vertAlign val="superscript"/>
        <sz val="12"/>
        <rFont val="Arial Narrow"/>
        <family val="2"/>
      </rPr>
      <t>st</t>
    </r>
    <r>
      <rPr>
        <i/>
        <sz val="12"/>
        <rFont val="Arial Narrow"/>
        <family val="2"/>
      </rPr>
      <t xml:space="preserve">             March 2017</t>
    </r>
  </si>
  <si>
    <t xml:space="preserve"> FY-2017-18</t>
  </si>
  <si>
    <t>Misc Income</t>
  </si>
  <si>
    <t>2018-2019</t>
  </si>
  <si>
    <t>Unsercured Loan(Goodwill)</t>
  </si>
  <si>
    <t xml:space="preserve"> Balance Sheet as at 31st March 2018</t>
  </si>
  <si>
    <t>FEDERAL BANK A/C NO :17680200000305</t>
  </si>
  <si>
    <t>Add:Cheque paid but debited by Bank after  31/03/2018</t>
  </si>
  <si>
    <t>25% of Rs.</t>
  </si>
  <si>
    <t>99,00,000 Equity Shares of Rs. 10 Each</t>
  </si>
  <si>
    <t xml:space="preserve">Balance Rs 20 need to be refunded to Nova Fire </t>
  </si>
  <si>
    <t>Security Deposit SH Mount satelite school</t>
  </si>
  <si>
    <t>Deferred tax expense/(Income)</t>
  </si>
  <si>
    <t>0</t>
  </si>
  <si>
    <t>LongTerm Borrowings</t>
  </si>
  <si>
    <t>Long Term Borrowings</t>
  </si>
  <si>
    <t>(Repayments) Proceeds from Long term borrowings</t>
  </si>
  <si>
    <t>Cheque No:012108</t>
  </si>
  <si>
    <t>Tax rate (25.75%) applied on the following Preliminary Expenditure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</si>
</sst>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quot;Rs.&quot;#,##0;\-&quot;Rs.&quot;#,##0"/>
    <numFmt numFmtId="187" formatCode="&quot;Rs.&quot;#,##0;[Red]\-&quot;Rs.&quot;#,##0"/>
    <numFmt numFmtId="188" formatCode="&quot;Rs.&quot;#,##0.00;\-&quot;Rs.&quot;#,##0.00"/>
    <numFmt numFmtId="189" formatCode="&quot;Rs.&quot;#,##0.00;[Red]\-&quot;Rs.&quot;#,##0.00"/>
    <numFmt numFmtId="190" formatCode="_-&quot;Rs.&quot;* #,##0_-;\-&quot;Rs.&quot;* #,##0_-;_-&quot;Rs.&quot;* &quot;-&quot;_-;_-@_-"/>
    <numFmt numFmtId="191" formatCode="_-&quot;Rs.&quot;* #,##0.00_-;\-&quot;Rs.&quot;* #,##0.00_-;_-&quot;Rs.&quot;* &quot;-&quot;??_-;_-@_-"/>
    <numFmt numFmtId="192" formatCode="_(* #,##0_);_(* \(#,##0\);_(* &quot;-&quot;??_);_(@_)"/>
    <numFmt numFmtId="193" formatCode="_(* #,##0_);_(* \(#,##0\);_(* &quot;NIL&quot;??_);_(@_)"/>
    <numFmt numFmtId="194" formatCode="_(* #,##0.00_);_(* \(#,##0.00\);_(* &quot;NIL&quot;??_);_(@_)"/>
    <numFmt numFmtId="195" formatCode="&quot;$&quot;#,##0\ ;\(&quot;$&quot;#,##0\)"/>
    <numFmt numFmtId="196" formatCode="00.00%"/>
    <numFmt numFmtId="197" formatCode="&quot;&quot;0"/>
    <numFmt numFmtId="198" formatCode="0000000"/>
    <numFmt numFmtId="199" formatCode="0.00_);\(0.00\)"/>
    <numFmt numFmtId="200" formatCode="0_);\(0\)"/>
    <numFmt numFmtId="201" formatCode="00"/>
    <numFmt numFmtId="202" formatCode="_#00.00%;_(* \(#,##0.000\);_(* &quot;-&quot;??_);_(@_)"/>
    <numFmt numFmtId="203" formatCode="[&gt;=10000000]##\,##\,##\,##0\ ;[&gt;=100000]##\,##\,##0\ ;##,##0\ "/>
    <numFmt numFmtId="204" formatCode="_(* ###0.00_);_(* \(###0.00\);_(* &quot;NIL&quot;??_);_(@_)"/>
    <numFmt numFmtId="205" formatCode="_-* #,##0_-;* #,##0_-;_-* &quot;&quot;??_-;_-@_-"/>
    <numFmt numFmtId="206" formatCode="&quot;&quot;0.00"/>
    <numFmt numFmtId="207" formatCode="_-* #,##0.0_-;\-* #,##0.0_-;_-* &quot;-&quot;?_-;_-@_-"/>
    <numFmt numFmtId="208" formatCode="_(* #,##0.0_);_(* \(#,##0.0\);_(* &quot;NIL&quot;??_);_(@_)"/>
    <numFmt numFmtId="209" formatCode="_(* #,##0.000_);_(* \(#,##0.000\);_(* &quot;-&quot;??_);_(@_)"/>
    <numFmt numFmtId="210" formatCode="_(* #,##0.0000_);_(* \(#,##0.0000\);_(* &quot;-&quot;??_);_(@_)"/>
    <numFmt numFmtId="211" formatCode="_(* #,##0.0_);_(* \(#,##0.0\);_(* &quot;-&quot;??_);_(@_)"/>
    <numFmt numFmtId="212" formatCode="[$-409]dddd\,\ mmmm\ dd\,\ yyyy"/>
    <numFmt numFmtId="213" formatCode="[$-409]h:mm:ss\ AM/PM"/>
    <numFmt numFmtId="214" formatCode="&quot;&quot;0.00&quot; Dr&quot;"/>
    <numFmt numFmtId="215" formatCode="_ * #,##0_ ;_ * \-#,##0_ ;_ * &quot;-&quot;??_ ;_ @_ "/>
    <numFmt numFmtId="216" formatCode="[$-409]dddd\,\ mmmm\ \,\ yyyy"/>
    <numFmt numFmtId="217" formatCode="0.0"/>
    <numFmt numFmtId="218" formatCode="_(* #,##0.0_);_(* \(#,##0.0\);_(* &quot;-&quot;?_);_(@_)"/>
    <numFmt numFmtId="219" formatCode="_ * #,##0.000000000000000_ ;_ * \-#,##0.000000000000000_ ;_ * &quot;-&quot;???????????????_ ;_ @_ "/>
    <numFmt numFmtId="220" formatCode="[$-4009]dd\ mmmm\ yyyy"/>
  </numFmts>
  <fonts count="151">
    <font>
      <sz val="10"/>
      <name val="Arial"/>
      <family val="0"/>
    </font>
    <font>
      <sz val="11"/>
      <color indexed="8"/>
      <name val="Calibri"/>
      <family val="2"/>
    </font>
    <font>
      <sz val="12"/>
      <name val="Times New Roman"/>
      <family val="1"/>
    </font>
    <font>
      <b/>
      <sz val="12"/>
      <name val="Times New Roman"/>
      <family val="1"/>
    </font>
    <font>
      <i/>
      <sz val="12"/>
      <name val="Times New Roman"/>
      <family val="1"/>
    </font>
    <font>
      <b/>
      <u val="single"/>
      <sz val="12"/>
      <name val="Times New Roman"/>
      <family val="1"/>
    </font>
    <font>
      <b/>
      <sz val="10"/>
      <name val="Arial"/>
      <family val="2"/>
    </font>
    <font>
      <i/>
      <sz val="10"/>
      <name val="Arial"/>
      <family val="2"/>
    </font>
    <font>
      <sz val="4"/>
      <name val="Times New Roman"/>
      <family val="1"/>
    </font>
    <font>
      <sz val="10"/>
      <name val="Arial Narrow"/>
      <family val="2"/>
    </font>
    <font>
      <sz val="4"/>
      <name val="Arial Narrow"/>
      <family val="2"/>
    </font>
    <font>
      <i/>
      <sz val="16"/>
      <name val="Times New Roman"/>
      <family val="1"/>
    </font>
    <font>
      <sz val="12"/>
      <name val="Arial Narrow"/>
      <family val="2"/>
    </font>
    <font>
      <i/>
      <sz val="12"/>
      <name val="Arial Narrow"/>
      <family val="2"/>
    </font>
    <font>
      <b/>
      <sz val="12"/>
      <name val="Arial Narrow"/>
      <family val="2"/>
    </font>
    <font>
      <sz val="8"/>
      <name val="Arial Narrow"/>
      <family val="2"/>
    </font>
    <font>
      <sz val="8"/>
      <name val="Arial"/>
      <family val="2"/>
    </font>
    <font>
      <sz val="16"/>
      <name val="Times New Roman"/>
      <family val="1"/>
    </font>
    <font>
      <b/>
      <u val="single"/>
      <sz val="12"/>
      <name val="Arial Narrow"/>
      <family val="2"/>
    </font>
    <font>
      <sz val="20"/>
      <name val="Arial Narrow"/>
      <family val="2"/>
    </font>
    <font>
      <sz val="2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8"/>
      <name val="Arial"/>
      <family val="2"/>
    </font>
    <font>
      <b/>
      <sz val="1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8"/>
      <name val="Times New Roman"/>
      <family val="1"/>
    </font>
    <font>
      <b/>
      <u val="single"/>
      <sz val="13"/>
      <name val="Times New Roman"/>
      <family val="1"/>
    </font>
    <font>
      <sz val="13"/>
      <name val="Times New Roman"/>
      <family val="1"/>
    </font>
    <font>
      <b/>
      <sz val="4"/>
      <name val="Times New Roman"/>
      <family val="1"/>
    </font>
    <font>
      <b/>
      <sz val="8"/>
      <name val="Arial"/>
      <family val="2"/>
    </font>
    <font>
      <b/>
      <i/>
      <sz val="12"/>
      <name val="Arial Narrow"/>
      <family val="2"/>
    </font>
    <font>
      <b/>
      <i/>
      <sz val="12"/>
      <name val="Times New Roman"/>
      <family val="1"/>
    </font>
    <font>
      <b/>
      <sz val="11"/>
      <name val="Arial Narrow"/>
      <family val="2"/>
    </font>
    <font>
      <b/>
      <sz val="10"/>
      <name val="Arial Narrow"/>
      <family val="2"/>
    </font>
    <font>
      <sz val="12"/>
      <name val="Arial"/>
      <family val="2"/>
    </font>
    <font>
      <sz val="13"/>
      <name val="Arial Narrow"/>
      <family val="2"/>
    </font>
    <font>
      <sz val="13"/>
      <name val="Arial"/>
      <family val="2"/>
    </font>
    <font>
      <i/>
      <sz val="13"/>
      <name val="Times New Roman"/>
      <family val="1"/>
    </font>
    <font>
      <sz val="20"/>
      <name val="Arial"/>
      <family val="2"/>
    </font>
    <font>
      <i/>
      <sz val="10"/>
      <name val="Rupee Foradian"/>
      <family val="2"/>
    </font>
    <font>
      <sz val="11"/>
      <name val="Arial Narrow"/>
      <family val="2"/>
    </font>
    <font>
      <i/>
      <sz val="11"/>
      <name val="Arial Narrow"/>
      <family val="2"/>
    </font>
    <font>
      <u val="single"/>
      <sz val="10"/>
      <color indexed="12"/>
      <name val="Courier"/>
      <family val="3"/>
    </font>
    <font>
      <i/>
      <sz val="9"/>
      <name val="Arial Narrow"/>
      <family val="2"/>
    </font>
    <font>
      <sz val="14"/>
      <name val="Arial"/>
      <family val="2"/>
    </font>
    <font>
      <b/>
      <sz val="14"/>
      <name val="Arial Narrow"/>
      <family val="2"/>
    </font>
    <font>
      <sz val="18"/>
      <name val="Arial"/>
      <family val="2"/>
    </font>
    <font>
      <sz val="10"/>
      <name val="Courier"/>
      <family val="3"/>
    </font>
    <font>
      <b/>
      <i/>
      <sz val="10"/>
      <name val="Arial"/>
      <family val="2"/>
    </font>
    <font>
      <b/>
      <sz val="10"/>
      <name val="Times New Roman"/>
      <family val="1"/>
    </font>
    <font>
      <b/>
      <i/>
      <sz val="12"/>
      <name val="Arial"/>
      <family val="2"/>
    </font>
    <font>
      <b/>
      <u val="single"/>
      <sz val="12"/>
      <name val="Arial"/>
      <family val="2"/>
    </font>
    <font>
      <i/>
      <sz val="18"/>
      <name val="Arial Narrow"/>
      <family val="2"/>
    </font>
    <font>
      <i/>
      <sz val="12"/>
      <name val="Rupee Foradian"/>
      <family val="2"/>
    </font>
    <font>
      <i/>
      <vertAlign val="superscript"/>
      <sz val="12"/>
      <name val="Arial Narrow"/>
      <family val="2"/>
    </font>
    <font>
      <b/>
      <sz val="12"/>
      <name val="Rupee Foradian"/>
      <family val="2"/>
    </font>
    <font>
      <u val="singleAccounting"/>
      <sz val="12"/>
      <name val="Arial Narrow"/>
      <family val="2"/>
    </font>
    <font>
      <b/>
      <u val="doubleAccounting"/>
      <sz val="12"/>
      <name val="Arial Narrow"/>
      <family val="2"/>
    </font>
    <font>
      <i/>
      <u val="single"/>
      <sz val="12"/>
      <name val="Arial Narrow"/>
      <family val="2"/>
    </font>
    <font>
      <b/>
      <u val="singleAccounting"/>
      <sz val="12"/>
      <name val="Arial Narrow"/>
      <family val="2"/>
    </font>
    <font>
      <sz val="8"/>
      <name val="Times New Roman"/>
      <family val="1"/>
    </font>
    <font>
      <b/>
      <sz val="4"/>
      <name val="Arial Narrow"/>
      <family val="2"/>
    </font>
    <font>
      <vertAlign val="superscript"/>
      <sz val="12"/>
      <name val="Times New Roman"/>
      <family val="1"/>
    </font>
    <font>
      <sz val="18"/>
      <name val="Arial Narrow"/>
      <family val="2"/>
    </font>
    <font>
      <sz val="12"/>
      <name val="Rupakara"/>
      <family val="2"/>
    </font>
    <font>
      <sz val="10"/>
      <name val="Rupee Foradian"/>
      <family val="2"/>
    </font>
    <font>
      <b/>
      <sz val="8"/>
      <name val="Tahoma"/>
      <family val="2"/>
    </font>
    <font>
      <sz val="11"/>
      <name val="Calibri"/>
      <family val="2"/>
    </font>
    <font>
      <sz val="5"/>
      <name val="Arial Narrow"/>
      <family val="2"/>
    </font>
    <font>
      <sz val="8"/>
      <name val="Tahoma"/>
      <family val="2"/>
    </font>
    <font>
      <sz val="9"/>
      <name val="Tahoma"/>
      <family val="2"/>
    </font>
    <font>
      <b/>
      <sz val="9"/>
      <name val="Tahoma"/>
      <family val="2"/>
    </font>
    <font>
      <sz val="10"/>
      <name val="Tahoma"/>
      <family val="2"/>
    </font>
    <font>
      <b/>
      <sz val="10"/>
      <name val="Tahoma"/>
      <family val="2"/>
    </font>
    <font>
      <b/>
      <sz val="11"/>
      <name val="Times New Roman"/>
      <family val="1"/>
    </font>
    <font>
      <sz val="10"/>
      <name val="Times New Roman"/>
      <family val="1"/>
    </font>
    <font>
      <b/>
      <sz val="10.5"/>
      <name val="Times New Roman"/>
      <family val="1"/>
    </font>
    <font>
      <b/>
      <sz val="10.5"/>
      <color indexed="8"/>
      <name val="Times New Roman"/>
      <family val="1"/>
    </font>
    <font>
      <b/>
      <sz val="11"/>
      <color indexed="10"/>
      <name val="Times New Roman"/>
      <family val="1"/>
    </font>
    <font>
      <b/>
      <sz val="10.5"/>
      <color indexed="10"/>
      <name val="Times New Roman"/>
      <family val="1"/>
    </font>
    <font>
      <i/>
      <sz val="10"/>
      <name val="Arial Narrow"/>
      <family val="2"/>
    </font>
    <font>
      <b/>
      <sz val="10.5"/>
      <name val="Arial"/>
      <family val="2"/>
    </font>
    <font>
      <b/>
      <u val="single"/>
      <sz val="14"/>
      <name val="Times New Roman"/>
      <family val="1"/>
    </font>
    <font>
      <b/>
      <i/>
      <u val="single"/>
      <sz val="11"/>
      <name val="Times New Roman"/>
      <family val="1"/>
    </font>
    <font>
      <sz val="10"/>
      <name val="Ru"/>
      <family val="0"/>
    </font>
    <font>
      <u val="single"/>
      <sz val="10"/>
      <color indexed="20"/>
      <name val="Arial"/>
      <family val="2"/>
    </font>
    <font>
      <b/>
      <sz val="15"/>
      <color indexed="56"/>
      <name val="Calibri"/>
      <family val="2"/>
    </font>
    <font>
      <b/>
      <sz val="13"/>
      <color indexed="56"/>
      <name val="Calibri"/>
      <family val="2"/>
    </font>
    <font>
      <u val="single"/>
      <sz val="10"/>
      <color indexed="12"/>
      <name val="Arial"/>
      <family val="2"/>
    </font>
    <font>
      <sz val="12"/>
      <color indexed="8"/>
      <name val="Calibri"/>
      <family val="2"/>
    </font>
    <font>
      <sz val="18"/>
      <color indexed="56"/>
      <name val="Cambria"/>
      <family val="2"/>
    </font>
    <font>
      <b/>
      <sz val="11"/>
      <color indexed="8"/>
      <name val="Calibri"/>
      <family val="2"/>
    </font>
    <font>
      <b/>
      <sz val="12"/>
      <color indexed="10"/>
      <name val="Arial Narrow"/>
      <family val="2"/>
    </font>
    <font>
      <b/>
      <sz val="22"/>
      <color indexed="10"/>
      <name val="Arial Narrow"/>
      <family val="2"/>
    </font>
    <font>
      <sz val="10"/>
      <color indexed="10"/>
      <name val="Arial"/>
      <family val="2"/>
    </font>
    <font>
      <b/>
      <sz val="9"/>
      <color indexed="8"/>
      <name val="Arial"/>
      <family val="2"/>
    </font>
    <font>
      <sz val="9"/>
      <color indexed="8"/>
      <name val="Arial"/>
      <family val="2"/>
    </font>
    <font>
      <i/>
      <sz val="9"/>
      <color indexed="8"/>
      <name val="Arial"/>
      <family val="2"/>
    </font>
    <font>
      <b/>
      <sz val="10"/>
      <color indexed="8"/>
      <name val="Arial"/>
      <family val="2"/>
    </font>
    <font>
      <sz val="12"/>
      <color indexed="8"/>
      <name val="Arial Narrow"/>
      <family val="2"/>
    </font>
    <font>
      <sz val="10"/>
      <color indexed="8"/>
      <name val="Arial Narrow"/>
      <family val="2"/>
    </font>
    <font>
      <sz val="12"/>
      <color indexed="10"/>
      <name val="Arial Narrow"/>
      <family val="2"/>
    </font>
    <font>
      <sz val="20"/>
      <color indexed="10"/>
      <name val="Arial Narrow"/>
      <family val="2"/>
    </font>
    <font>
      <b/>
      <sz val="18"/>
      <color indexed="10"/>
      <name val="Arial Narrow"/>
      <family val="2"/>
    </font>
    <font>
      <b/>
      <sz val="12"/>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FF0000"/>
      <name val="Arial Narrow"/>
      <family val="2"/>
    </font>
    <font>
      <b/>
      <sz val="22"/>
      <color rgb="FFFF0000"/>
      <name val="Arial Narrow"/>
      <family val="2"/>
    </font>
    <font>
      <sz val="10"/>
      <color rgb="FFFF0000"/>
      <name val="Arial"/>
      <family val="2"/>
    </font>
    <font>
      <b/>
      <sz val="9"/>
      <color theme="1"/>
      <name val="Arial"/>
      <family val="2"/>
    </font>
    <font>
      <sz val="9"/>
      <color theme="1"/>
      <name val="Arial"/>
      <family val="2"/>
    </font>
    <font>
      <i/>
      <sz val="9"/>
      <color theme="1"/>
      <name val="Arial"/>
      <family val="2"/>
    </font>
    <font>
      <b/>
      <sz val="10"/>
      <color theme="1"/>
      <name val="Arial"/>
      <family val="2"/>
    </font>
    <font>
      <sz val="12"/>
      <color theme="1"/>
      <name val="Arial Narrow"/>
      <family val="2"/>
    </font>
    <font>
      <sz val="10"/>
      <color theme="1"/>
      <name val="Arial Narrow"/>
      <family val="2"/>
    </font>
    <font>
      <sz val="12"/>
      <color rgb="FFFF0000"/>
      <name val="Arial Narrow"/>
      <family val="2"/>
    </font>
    <font>
      <sz val="20"/>
      <color rgb="FFFF0000"/>
      <name val="Arial Narrow"/>
      <family val="2"/>
    </font>
    <font>
      <b/>
      <sz val="18"/>
      <color rgb="FFFF0000"/>
      <name val="Arial Narrow"/>
      <family val="2"/>
    </font>
    <font>
      <b/>
      <sz val="12"/>
      <color theme="1"/>
      <name val="Arial"/>
      <family val="2"/>
    </font>
    <font>
      <sz val="10"/>
      <color theme="1"/>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theme="4"/>
      </top>
      <bottom style="double">
        <color theme="4"/>
      </bottom>
    </border>
    <border>
      <left/>
      <right/>
      <top style="double"/>
      <bottom/>
    </border>
    <border>
      <left style="thin"/>
      <right/>
      <top style="thin"/>
      <bottom/>
    </border>
    <border>
      <left style="thin"/>
      <right style="thin"/>
      <top style="thin"/>
      <bottom/>
    </border>
    <border>
      <left/>
      <right style="thin"/>
      <top style="thin"/>
      <bottom/>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medium"/>
      <right style="thin"/>
      <top style="thin"/>
      <bottom/>
    </border>
    <border>
      <left/>
      <right style="medium"/>
      <top style="thin"/>
      <bottom/>
    </border>
    <border>
      <left style="medium"/>
      <right style="thin"/>
      <top/>
      <bottom/>
    </border>
    <border>
      <left/>
      <right style="thin"/>
      <top/>
      <bottom/>
    </border>
    <border>
      <left/>
      <right style="medium"/>
      <top/>
      <bottom/>
    </border>
    <border>
      <left style="medium"/>
      <right style="thin"/>
      <top/>
      <bottom style="thin"/>
    </border>
    <border>
      <left/>
      <right style="medium"/>
      <top/>
      <bottom style="thin"/>
    </border>
    <border>
      <left style="medium"/>
      <right style="thin"/>
      <top style="thin"/>
      <bottom style="medium"/>
    </border>
    <border>
      <left/>
      <right style="thin"/>
      <top style="thin"/>
      <bottom style="medium"/>
    </border>
    <border>
      <left/>
      <right style="medium"/>
      <top/>
      <bottom style="medium"/>
    </border>
    <border>
      <left/>
      <right/>
      <top/>
      <bottom style="medium"/>
    </border>
    <border>
      <left style="thin"/>
      <right style="thin"/>
      <top style="thin"/>
      <bottom style="medium"/>
    </border>
    <border>
      <left style="medium"/>
      <right/>
      <top style="medium"/>
      <bottom/>
    </border>
    <border>
      <left/>
      <right/>
      <top style="medium"/>
      <bottom/>
    </border>
    <border>
      <left style="medium"/>
      <right style="thin"/>
      <top style="medium"/>
      <bottom/>
    </border>
    <border>
      <left/>
      <right style="thin"/>
      <top style="medium"/>
      <bottom/>
    </border>
    <border>
      <left/>
      <right style="medium"/>
      <top style="medium"/>
      <bottom/>
    </border>
    <border>
      <left style="thin"/>
      <right style="thin"/>
      <top style="medium"/>
      <bottom/>
    </border>
    <border>
      <left style="medium"/>
      <right/>
      <top/>
      <bottom/>
    </border>
    <border>
      <left style="thin"/>
      <right style="thin"/>
      <top/>
      <bottom/>
    </border>
    <border>
      <left style="thin"/>
      <right style="medium"/>
      <top/>
      <bottom/>
    </border>
    <border>
      <left style="medium"/>
      <right/>
      <top/>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medium"/>
      <right/>
      <top/>
      <bottom style="double"/>
    </border>
    <border>
      <left/>
      <right/>
      <top/>
      <bottom style="double"/>
    </border>
    <border>
      <left style="medium"/>
      <right style="thin"/>
      <top/>
      <bottom style="double"/>
    </border>
    <border>
      <left style="thin"/>
      <right style="thin"/>
      <top/>
      <bottom style="double"/>
    </border>
    <border>
      <left style="thin"/>
      <right style="medium"/>
      <top/>
      <bottom style="double"/>
    </border>
    <border>
      <left/>
      <right style="thin"/>
      <top/>
      <bottom style="double"/>
    </border>
    <border>
      <left style="medium"/>
      <right/>
      <top style="double"/>
      <bottom style="medium"/>
    </border>
    <border>
      <left/>
      <right/>
      <top style="double"/>
      <bottom style="medium"/>
    </border>
    <border>
      <left style="medium"/>
      <right style="thin"/>
      <top style="double"/>
      <bottom style="medium"/>
    </border>
    <border>
      <left/>
      <right/>
      <top style="thin"/>
      <bottom style="thin"/>
    </border>
    <border>
      <left/>
      <right/>
      <top style="thin"/>
      <bottom style="double"/>
    </border>
    <border>
      <left/>
      <right/>
      <top style="thin"/>
      <bottom/>
    </border>
    <border>
      <left style="thin"/>
      <right/>
      <top/>
      <bottom/>
    </border>
    <border>
      <left style="thin"/>
      <right style="thin"/>
      <top/>
      <bottom style="thin"/>
    </border>
    <border>
      <left/>
      <right style="thin"/>
      <top style="thin"/>
      <bottom style="double"/>
    </border>
    <border>
      <left style="thin"/>
      <right style="thin"/>
      <top style="thin"/>
      <bottom style="double"/>
    </border>
    <border>
      <left style="thin"/>
      <right/>
      <top style="thin"/>
      <bottom style="double"/>
    </border>
    <border>
      <left/>
      <right/>
      <top style="thin"/>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color rgb="FFB2B2B2"/>
      </left>
      <right>
        <color indexed="63"/>
      </right>
      <top style="thin">
        <color rgb="FFB2B2B2"/>
      </top>
      <bottom style="thin">
        <color rgb="FFB2B2B2"/>
      </bottom>
    </border>
    <border>
      <left>
        <color indexed="63"/>
      </left>
      <right style="thin">
        <color rgb="FFB2B2B2"/>
      </right>
      <top style="thin">
        <color rgb="FFB2B2B2"/>
      </top>
      <bottom style="thin">
        <color rgb="FFB2B2B2"/>
      </bottom>
    </border>
    <border>
      <left style="medium"/>
      <right style="thin">
        <color rgb="FFB2B2B2"/>
      </right>
      <top style="thin">
        <color rgb="FFB2B2B2"/>
      </top>
      <bottom style="thin">
        <color rgb="FFB2B2B2"/>
      </bottom>
    </border>
    <border>
      <left style="thin">
        <color rgb="FFB2B2B2"/>
      </left>
      <right style="medium"/>
      <top style="thin">
        <color rgb="FFB2B2B2"/>
      </top>
      <bottom style="thin">
        <color rgb="FFB2B2B2"/>
      </bottom>
    </border>
    <border>
      <left style="medium"/>
      <right style="thin">
        <color rgb="FFB2B2B2"/>
      </right>
      <top style="medium"/>
      <bottom style="thin">
        <color rgb="FFB2B2B2"/>
      </bottom>
    </border>
    <border>
      <left style="thin">
        <color rgb="FFB2B2B2"/>
      </left>
      <right>
        <color indexed="63"/>
      </right>
      <top style="medium"/>
      <bottom style="thin">
        <color rgb="FFB2B2B2"/>
      </bottom>
    </border>
    <border>
      <left>
        <color indexed="63"/>
      </left>
      <right style="thin">
        <color rgb="FFB2B2B2"/>
      </right>
      <top style="medium"/>
      <bottom style="thin">
        <color rgb="FFB2B2B2"/>
      </bottom>
    </border>
    <border>
      <left style="medium"/>
      <right style="thin">
        <color rgb="FFB2B2B2"/>
      </right>
      <top>
        <color indexed="63"/>
      </top>
      <bottom style="medium"/>
    </border>
    <border>
      <left style="thin">
        <color rgb="FFB2B2B2"/>
      </left>
      <right>
        <color indexed="63"/>
      </right>
      <top>
        <color indexed="63"/>
      </top>
      <bottom style="medium"/>
    </border>
    <border>
      <left style="thin">
        <color rgb="FFB2B2B2"/>
      </left>
      <right style="thin">
        <color rgb="FFB2B2B2"/>
      </right>
      <top>
        <color indexed="63"/>
      </top>
      <bottom style="medium"/>
    </border>
    <border>
      <left style="thin">
        <color rgb="FFB2B2B2"/>
      </left>
      <right style="medium"/>
      <top>
        <color indexed="63"/>
      </top>
      <bottom style="medium"/>
    </border>
    <border>
      <left>
        <color indexed="63"/>
      </left>
      <right style="thin">
        <color rgb="FFB2B2B2"/>
      </right>
      <top>
        <color indexed="63"/>
      </top>
      <bottom style="medium"/>
    </border>
    <border>
      <left style="medium"/>
      <right style="thin">
        <color rgb="FFB2B2B2"/>
      </right>
      <top style="thin">
        <color rgb="FFB2B2B2"/>
      </top>
      <bottom style="thin"/>
    </border>
    <border>
      <left style="thin">
        <color rgb="FFB2B2B2"/>
      </left>
      <right>
        <color indexed="63"/>
      </right>
      <top style="thin">
        <color rgb="FFB2B2B2"/>
      </top>
      <bottom style="thin"/>
    </border>
    <border>
      <left style="thin">
        <color rgb="FFB2B2B2"/>
      </left>
      <right style="thin">
        <color rgb="FFB2B2B2"/>
      </right>
      <top style="thin">
        <color rgb="FFB2B2B2"/>
      </top>
      <bottom style="thin"/>
    </border>
    <border>
      <left style="thin">
        <color rgb="FFB2B2B2"/>
      </left>
      <right style="medium"/>
      <top style="thin">
        <color rgb="FFB2B2B2"/>
      </top>
      <bottom style="thin"/>
    </border>
    <border>
      <left style="thin">
        <color rgb="FFB2B2B2"/>
      </left>
      <right style="thin">
        <color rgb="FFB2B2B2"/>
      </right>
      <top style="medium"/>
      <bottom style="thin">
        <color rgb="FFB2B2B2"/>
      </bottom>
    </border>
    <border>
      <left style="thin">
        <color rgb="FFB2B2B2"/>
      </left>
      <right style="medium"/>
      <top style="medium"/>
      <bottom style="thin">
        <color rgb="FFB2B2B2"/>
      </bottom>
    </border>
  </borders>
  <cellStyleXfs count="2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1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1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1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18"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18" fillId="2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18" fillId="2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18"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18"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18" fillId="32"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118"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18"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18"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18" fillId="40"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18" fillId="4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18"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19" fillId="4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20" fillId="45" borderId="1"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23" fillId="46" borderId="2" applyNumberFormat="0" applyAlignment="0" applyProtection="0"/>
    <xf numFmtId="0" fontId="121" fillId="47" borderId="3"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0" fontId="2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7" fontId="0" fillId="0" borderId="0" applyFont="0" applyFill="0" applyBorder="0" applyAlignment="0" applyProtection="0"/>
    <xf numFmtId="4" fontId="0" fillId="0" borderId="0" applyFont="0" applyFill="0" applyBorder="0" applyAlignment="0" applyProtection="0"/>
    <xf numFmtId="43"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17" fillId="0" borderId="0" applyFont="0" applyFill="0" applyBorder="0" applyAlignment="0" applyProtection="0"/>
    <xf numFmtId="179" fontId="1"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5" fontId="0" fillId="0" borderId="0" applyFont="0" applyFill="0" applyBorder="0" applyAlignment="0" applyProtection="0"/>
    <xf numFmtId="0" fontId="0" fillId="0" borderId="0" applyFont="0" applyFill="0" applyBorder="0" applyAlignment="0" applyProtection="0"/>
    <xf numFmtId="0" fontId="12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123" fillId="0" borderId="0" applyNumberFormat="0" applyFill="0" applyBorder="0" applyAlignment="0" applyProtection="0"/>
    <xf numFmtId="0" fontId="124" fillId="49"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25" fillId="0" borderId="5"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6"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27" fillId="0" borderId="7"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1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28" fillId="0" borderId="0" applyNumberFormat="0" applyFill="0" applyBorder="0" applyAlignment="0" applyProtection="0"/>
    <xf numFmtId="0" fontId="53" fillId="0" borderId="0" applyNumberFormat="0" applyFill="0" applyBorder="0" applyAlignment="0" applyProtection="0"/>
    <xf numFmtId="0" fontId="129" fillId="50" borderId="1" applyNumberFormat="0" applyAlignment="0" applyProtection="0"/>
    <xf numFmtId="0" fontId="30" fillId="13" borderId="2" applyNumberFormat="0" applyAlignment="0" applyProtection="0"/>
    <xf numFmtId="0" fontId="30" fillId="13" borderId="2" applyNumberFormat="0" applyAlignment="0" applyProtection="0"/>
    <xf numFmtId="0" fontId="30" fillId="13" borderId="2" applyNumberFormat="0" applyAlignment="0" applyProtection="0"/>
    <xf numFmtId="0" fontId="30" fillId="13" borderId="2" applyNumberFormat="0" applyAlignment="0" applyProtection="0"/>
    <xf numFmtId="0" fontId="130"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131" fillId="5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17" fillId="0" borderId="0">
      <alignment/>
      <protection/>
    </xf>
    <xf numFmtId="0" fontId="11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17" fillId="0" borderId="0">
      <alignment/>
      <protection/>
    </xf>
    <xf numFmtId="0" fontId="58" fillId="0" borderId="0">
      <alignment/>
      <protection/>
    </xf>
    <xf numFmtId="0" fontId="0" fillId="53" borderId="11"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33" fillId="45" borderId="13" applyNumberFormat="0" applyAlignment="0" applyProtection="0"/>
    <xf numFmtId="0" fontId="33" fillId="46" borderId="14" applyNumberFormat="0" applyAlignment="0" applyProtection="0"/>
    <xf numFmtId="0" fontId="33" fillId="46" borderId="14" applyNumberFormat="0" applyAlignment="0" applyProtection="0"/>
    <xf numFmtId="0" fontId="33" fillId="46" borderId="14" applyNumberFormat="0" applyAlignment="0" applyProtection="0"/>
    <xf numFmtId="0" fontId="33" fillId="46"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2" fontId="0" fillId="0" borderId="15" applyFont="0" applyBorder="0" applyAlignment="0">
      <protection/>
    </xf>
    <xf numFmtId="0" fontId="1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5" fillId="0" borderId="16" applyNumberForma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13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1169">
    <xf numFmtId="0" fontId="0" fillId="0" borderId="0" xfId="0" applyAlignment="1">
      <alignment/>
    </xf>
    <xf numFmtId="0" fontId="12"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xf>
    <xf numFmtId="0" fontId="12" fillId="0" borderId="0" xfId="154" applyNumberFormat="1" applyFont="1" applyFill="1" applyBorder="1" applyAlignment="1">
      <alignment/>
    </xf>
    <xf numFmtId="43" fontId="0" fillId="0" borderId="0" xfId="150" applyFont="1" applyFill="1" applyAlignment="1">
      <alignment/>
    </xf>
    <xf numFmtId="0" fontId="0" fillId="0" borderId="0" xfId="238" applyFont="1" applyFill="1" applyAlignment="1">
      <alignment/>
      <protection/>
    </xf>
    <xf numFmtId="49" fontId="0" fillId="0" borderId="0" xfId="238" applyNumberFormat="1" applyFont="1" applyFill="1" applyAlignment="1">
      <alignment/>
      <protection/>
    </xf>
    <xf numFmtId="49" fontId="9" fillId="0" borderId="0" xfId="238" applyNumberFormat="1" applyFont="1" applyFill="1" applyAlignment="1">
      <alignment/>
      <protection/>
    </xf>
    <xf numFmtId="43" fontId="40" fillId="0" borderId="0" xfId="166" applyFont="1" applyFill="1" applyAlignment="1">
      <alignment/>
    </xf>
    <xf numFmtId="0" fontId="2" fillId="0" borderId="0" xfId="0" applyFont="1" applyFill="1" applyAlignment="1">
      <alignment vertical="top"/>
    </xf>
    <xf numFmtId="0" fontId="2" fillId="0" borderId="0" xfId="0" applyFont="1" applyFill="1" applyAlignment="1">
      <alignment vertical="justify"/>
    </xf>
    <xf numFmtId="0" fontId="2" fillId="0" borderId="0" xfId="0" applyFont="1" applyFill="1" applyAlignment="1">
      <alignment horizontal="left"/>
    </xf>
    <xf numFmtId="0" fontId="2" fillId="0" borderId="0" xfId="0" applyFont="1" applyFill="1" applyAlignment="1">
      <alignment vertical="center"/>
    </xf>
    <xf numFmtId="0" fontId="2" fillId="0" borderId="0" xfId="0" applyFont="1" applyFill="1" applyAlignment="1">
      <alignment horizontal="justify" vertical="top"/>
    </xf>
    <xf numFmtId="0" fontId="12" fillId="0" borderId="0" xfId="238" applyFont="1" applyFill="1" applyBorder="1">
      <alignment/>
      <protection/>
    </xf>
    <xf numFmtId="43" fontId="12" fillId="0" borderId="0" xfId="150" applyFont="1" applyFill="1" applyAlignment="1">
      <alignment/>
    </xf>
    <xf numFmtId="49" fontId="12" fillId="0" borderId="0" xfId="238" applyNumberFormat="1" applyFont="1" applyFill="1" applyAlignment="1">
      <alignment/>
      <protection/>
    </xf>
    <xf numFmtId="194" fontId="12" fillId="0" borderId="0" xfId="150" applyNumberFormat="1" applyFont="1" applyFill="1" applyBorder="1" applyAlignment="1">
      <alignment/>
    </xf>
    <xf numFmtId="0" fontId="7" fillId="0" borderId="0" xfId="0" applyNumberFormat="1" applyFont="1" applyFill="1" applyAlignment="1">
      <alignment horizontal="center" vertical="center"/>
    </xf>
    <xf numFmtId="0" fontId="2" fillId="0" borderId="0" xfId="0" applyFont="1" applyFill="1" applyAlignment="1">
      <alignment horizontal="left" vertical="center"/>
    </xf>
    <xf numFmtId="0" fontId="12" fillId="0" borderId="0" xfId="238" applyFont="1" applyFill="1" applyAlignment="1">
      <alignment/>
      <protection/>
    </xf>
    <xf numFmtId="0" fontId="0" fillId="0" borderId="0" xfId="0" applyFont="1" applyFill="1" applyAlignment="1">
      <alignment/>
    </xf>
    <xf numFmtId="0" fontId="16" fillId="0" borderId="0" xfId="0" applyFont="1" applyFill="1" applyAlignment="1">
      <alignment/>
    </xf>
    <xf numFmtId="49" fontId="16" fillId="0" borderId="0" xfId="0" applyNumberFormat="1" applyFont="1" applyFill="1" applyAlignment="1">
      <alignment/>
    </xf>
    <xf numFmtId="49" fontId="15" fillId="0" borderId="0" xfId="0" applyNumberFormat="1" applyFont="1" applyFill="1" applyAlignment="1">
      <alignment/>
    </xf>
    <xf numFmtId="0" fontId="2" fillId="0" borderId="0" xfId="0" applyFont="1" applyFill="1" applyAlignment="1">
      <alignment horizontal="left" vertical="top"/>
    </xf>
    <xf numFmtId="49" fontId="12" fillId="0" borderId="0" xfId="0" applyNumberFormat="1" applyFont="1" applyFill="1" applyAlignment="1">
      <alignment/>
    </xf>
    <xf numFmtId="49" fontId="0" fillId="0" borderId="0" xfId="0" applyNumberFormat="1" applyFont="1" applyFill="1" applyAlignment="1">
      <alignment/>
    </xf>
    <xf numFmtId="49" fontId="9" fillId="0" borderId="0" xfId="0" applyNumberFormat="1" applyFont="1" applyFill="1" applyAlignment="1">
      <alignment/>
    </xf>
    <xf numFmtId="0" fontId="2" fillId="0" borderId="0" xfId="238" applyNumberFormat="1" applyFont="1" applyFill="1" applyAlignment="1">
      <alignment horizontal="left"/>
      <protection/>
    </xf>
    <xf numFmtId="0" fontId="8" fillId="0" borderId="0" xfId="238" applyNumberFormat="1" applyFont="1" applyFill="1" applyAlignment="1">
      <alignment horizontal="left"/>
      <protection/>
    </xf>
    <xf numFmtId="0" fontId="15" fillId="0" borderId="0" xfId="238" applyFont="1" applyFill="1" applyBorder="1">
      <alignment/>
      <protection/>
    </xf>
    <xf numFmtId="0" fontId="10" fillId="0" borderId="0" xfId="238" applyFont="1" applyFill="1" applyBorder="1">
      <alignment/>
      <protection/>
    </xf>
    <xf numFmtId="0" fontId="0" fillId="0" borderId="0" xfId="238" applyFont="1" applyFill="1" applyBorder="1">
      <alignment/>
      <protection/>
    </xf>
    <xf numFmtId="0" fontId="0" fillId="0" borderId="0" xfId="238" applyFont="1" applyFill="1">
      <alignment/>
      <protection/>
    </xf>
    <xf numFmtId="0" fontId="2" fillId="0" borderId="0" xfId="238" applyNumberFormat="1" applyFont="1" applyFill="1" applyAlignment="1">
      <alignment/>
      <protection/>
    </xf>
    <xf numFmtId="0" fontId="2" fillId="0" borderId="0" xfId="150" applyNumberFormat="1" applyFont="1" applyFill="1" applyAlignment="1">
      <alignment horizontal="left"/>
    </xf>
    <xf numFmtId="0" fontId="2" fillId="0" borderId="0" xfId="0" applyFont="1" applyFill="1" applyAlignment="1">
      <alignment/>
    </xf>
    <xf numFmtId="0" fontId="2" fillId="0" borderId="0" xfId="0" applyFont="1" applyFill="1" applyAlignment="1" quotePrefix="1">
      <alignment/>
    </xf>
    <xf numFmtId="0" fontId="12" fillId="0" borderId="0" xfId="0" applyFont="1" applyFill="1" applyAlignment="1">
      <alignment/>
    </xf>
    <xf numFmtId="0" fontId="0" fillId="0" borderId="0" xfId="0" applyFont="1" applyFill="1" applyBorder="1" applyAlignment="1">
      <alignment/>
    </xf>
    <xf numFmtId="0" fontId="0" fillId="0" borderId="0" xfId="0" applyNumberFormat="1" applyFont="1" applyFill="1" applyAlignment="1">
      <alignment/>
    </xf>
    <xf numFmtId="0" fontId="2" fillId="0" borderId="0" xfId="0" applyNumberFormat="1" applyFont="1" applyFill="1" applyAlignment="1">
      <alignment/>
    </xf>
    <xf numFmtId="0" fontId="17" fillId="0" borderId="0" xfId="0" applyFont="1" applyFill="1" applyAlignment="1">
      <alignment vertical="center"/>
    </xf>
    <xf numFmtId="194" fontId="2" fillId="0" borderId="0" xfId="0" applyNumberFormat="1" applyFont="1" applyFill="1" applyAlignment="1">
      <alignment/>
    </xf>
    <xf numFmtId="171" fontId="2" fillId="0" borderId="0" xfId="0" applyNumberFormat="1" applyFont="1" applyFill="1" applyAlignment="1">
      <alignment/>
    </xf>
    <xf numFmtId="0" fontId="12" fillId="0" borderId="0" xfId="0" applyFont="1" applyFill="1" applyAlignment="1">
      <alignment/>
    </xf>
    <xf numFmtId="171" fontId="12" fillId="0" borderId="0" xfId="0" applyNumberFormat="1" applyFont="1" applyFill="1" applyAlignment="1">
      <alignment/>
    </xf>
    <xf numFmtId="0" fontId="12" fillId="0" borderId="0" xfId="0" applyFont="1" applyFill="1" applyAlignment="1">
      <alignment horizontal="left"/>
    </xf>
    <xf numFmtId="0" fontId="12" fillId="0" borderId="0" xfId="0" applyNumberFormat="1" applyFont="1" applyFill="1" applyAlignment="1">
      <alignment horizontal="left"/>
    </xf>
    <xf numFmtId="0" fontId="12" fillId="0" borderId="0" xfId="0" applyFont="1" applyFill="1" applyBorder="1" applyAlignment="1">
      <alignment/>
    </xf>
    <xf numFmtId="0" fontId="12" fillId="0" borderId="0" xfId="238" applyNumberFormat="1" applyFont="1" applyFill="1" applyAlignment="1">
      <alignment horizontal="left" vertical="top" wrapText="1"/>
      <protection/>
    </xf>
    <xf numFmtId="194" fontId="12" fillId="0" borderId="0" xfId="238" applyNumberFormat="1" applyFont="1" applyFill="1" applyAlignment="1">
      <alignment/>
      <protection/>
    </xf>
    <xf numFmtId="171" fontId="12" fillId="0" borderId="0" xfId="238" applyNumberFormat="1" applyFont="1" applyFill="1" applyAlignment="1">
      <alignment/>
      <protection/>
    </xf>
    <xf numFmtId="193" fontId="12" fillId="0" borderId="0" xfId="0" applyNumberFormat="1" applyFont="1" applyFill="1" applyAlignment="1">
      <alignment/>
    </xf>
    <xf numFmtId="193" fontId="2" fillId="0" borderId="0" xfId="0" applyNumberFormat="1" applyFont="1" applyFill="1" applyAlignment="1">
      <alignment/>
    </xf>
    <xf numFmtId="193" fontId="12" fillId="0" borderId="0" xfId="0" applyNumberFormat="1" applyFont="1" applyFill="1" applyAlignment="1">
      <alignment/>
    </xf>
    <xf numFmtId="0" fontId="6" fillId="0" borderId="0" xfId="0" applyFont="1" applyFill="1" applyAlignment="1">
      <alignment/>
    </xf>
    <xf numFmtId="0" fontId="9" fillId="0" borderId="15" xfId="0" applyFont="1" applyFill="1" applyBorder="1" applyAlignment="1">
      <alignment horizontal="center" vertical="top" wrapText="1"/>
    </xf>
    <xf numFmtId="0" fontId="9" fillId="0" borderId="15" xfId="0" applyFont="1" applyFill="1" applyBorder="1" applyAlignment="1">
      <alignment horizontal="left" vertical="top" wrapText="1"/>
    </xf>
    <xf numFmtId="192" fontId="6" fillId="0" borderId="0" xfId="0" applyNumberFormat="1" applyFont="1" applyFill="1" applyAlignment="1">
      <alignment/>
    </xf>
    <xf numFmtId="0" fontId="12" fillId="0" borderId="15" xfId="0" applyFont="1" applyFill="1" applyBorder="1" applyAlignment="1">
      <alignment horizontal="justify" vertical="top" wrapText="1"/>
    </xf>
    <xf numFmtId="0" fontId="12" fillId="0" borderId="15" xfId="0" applyFont="1" applyFill="1" applyBorder="1" applyAlignment="1">
      <alignment wrapText="1"/>
    </xf>
    <xf numFmtId="192" fontId="12" fillId="0" borderId="15" xfId="150" applyNumberFormat="1" applyFont="1" applyFill="1" applyBorder="1" applyAlignment="1">
      <alignment wrapText="1"/>
    </xf>
    <xf numFmtId="10" fontId="0" fillId="0" borderId="15" xfId="275" applyNumberFormat="1" applyFont="1" applyFill="1" applyBorder="1" applyAlignment="1">
      <alignment/>
    </xf>
    <xf numFmtId="192" fontId="0" fillId="0" borderId="0" xfId="0" applyNumberFormat="1" applyFont="1" applyFill="1" applyAlignment="1">
      <alignment/>
    </xf>
    <xf numFmtId="0" fontId="12" fillId="0" borderId="0" xfId="0" applyFont="1" applyFill="1" applyBorder="1" applyAlignment="1">
      <alignment wrapText="1"/>
    </xf>
    <xf numFmtId="0" fontId="9" fillId="0" borderId="18" xfId="0" applyFont="1" applyFill="1" applyBorder="1" applyAlignment="1">
      <alignment/>
    </xf>
    <xf numFmtId="0" fontId="9" fillId="0" borderId="19" xfId="0" applyFont="1" applyFill="1" applyBorder="1" applyAlignment="1">
      <alignment horizontal="center" vertical="top"/>
    </xf>
    <xf numFmtId="0" fontId="9" fillId="0" borderId="20" xfId="0" applyFont="1" applyFill="1" applyBorder="1" applyAlignment="1">
      <alignment/>
    </xf>
    <xf numFmtId="0" fontId="14" fillId="0" borderId="21" xfId="0" applyFont="1" applyFill="1" applyBorder="1" applyAlignment="1">
      <alignment/>
    </xf>
    <xf numFmtId="192" fontId="14" fillId="0" borderId="22" xfId="150" applyNumberFormat="1" applyFont="1" applyFill="1" applyBorder="1" applyAlignment="1">
      <alignment wrapText="1"/>
    </xf>
    <xf numFmtId="192" fontId="14" fillId="0" borderId="15" xfId="150" applyNumberFormat="1" applyFont="1" applyFill="1" applyBorder="1" applyAlignment="1">
      <alignment wrapText="1"/>
    </xf>
    <xf numFmtId="10" fontId="6" fillId="0" borderId="15" xfId="275" applyNumberFormat="1" applyFont="1" applyFill="1" applyBorder="1" applyAlignment="1">
      <alignment/>
    </xf>
    <xf numFmtId="0" fontId="14" fillId="0" borderId="15" xfId="0" applyFont="1" applyFill="1" applyBorder="1" applyAlignment="1">
      <alignment horizontal="center" wrapText="1"/>
    </xf>
    <xf numFmtId="0" fontId="14" fillId="0" borderId="21" xfId="0" applyFont="1" applyFill="1" applyBorder="1" applyAlignment="1">
      <alignment horizontal="center" wrapText="1"/>
    </xf>
    <xf numFmtId="198" fontId="14" fillId="0" borderId="23" xfId="0" applyNumberFormat="1" applyFont="1" applyFill="1" applyBorder="1" applyAlignment="1">
      <alignment horizontal="right"/>
    </xf>
    <xf numFmtId="0" fontId="12" fillId="0" borderId="24" xfId="0" applyNumberFormat="1" applyFont="1" applyFill="1" applyBorder="1" applyAlignment="1">
      <alignment horizontal="right"/>
    </xf>
    <xf numFmtId="198" fontId="14" fillId="0" borderId="25" xfId="0" applyNumberFormat="1" applyFont="1" applyFill="1" applyBorder="1" applyAlignment="1">
      <alignment horizontal="right"/>
    </xf>
    <xf numFmtId="10" fontId="6" fillId="0" borderId="15" xfId="0" applyNumberFormat="1" applyFont="1" applyFill="1" applyBorder="1" applyAlignment="1">
      <alignment/>
    </xf>
    <xf numFmtId="0" fontId="36" fillId="0" borderId="0" xfId="0" applyFont="1" applyFill="1" applyAlignment="1">
      <alignment horizontal="center"/>
    </xf>
    <xf numFmtId="49" fontId="19" fillId="0" borderId="0" xfId="0" applyNumberFormat="1" applyFont="1" applyFill="1" applyAlignment="1">
      <alignment horizontal="center"/>
    </xf>
    <xf numFmtId="0" fontId="45" fillId="0" borderId="0" xfId="0" applyFont="1" applyFill="1" applyAlignment="1">
      <alignment/>
    </xf>
    <xf numFmtId="49" fontId="46" fillId="0" borderId="0" xfId="0" applyNumberFormat="1" applyFont="1" applyFill="1" applyAlignment="1">
      <alignment horizontal="center"/>
    </xf>
    <xf numFmtId="0" fontId="47" fillId="0" borderId="0" xfId="0" applyFont="1" applyFill="1" applyAlignment="1">
      <alignment/>
    </xf>
    <xf numFmtId="0" fontId="47" fillId="0" borderId="0" xfId="0" applyFont="1" applyFill="1" applyAlignment="1">
      <alignment/>
    </xf>
    <xf numFmtId="0" fontId="38" fillId="0" borderId="0" xfId="0" applyFont="1" applyFill="1" applyAlignment="1">
      <alignment/>
    </xf>
    <xf numFmtId="0" fontId="38" fillId="0" borderId="0" xfId="0" applyFont="1" applyFill="1" applyAlignment="1">
      <alignment horizontal="right"/>
    </xf>
    <xf numFmtId="0" fontId="48" fillId="0" borderId="0" xfId="0" applyNumberFormat="1" applyFont="1" applyFill="1" applyAlignment="1">
      <alignment horizontal="center"/>
    </xf>
    <xf numFmtId="2" fontId="45" fillId="0" borderId="0" xfId="0" applyNumberFormat="1" applyFont="1" applyFill="1" applyAlignment="1">
      <alignment/>
    </xf>
    <xf numFmtId="49" fontId="3" fillId="0" borderId="0" xfId="0" applyNumberFormat="1" applyFont="1" applyFill="1" applyAlignment="1">
      <alignment horizontal="left" vertical="top"/>
    </xf>
    <xf numFmtId="49" fontId="5" fillId="0" borderId="0" xfId="150" applyNumberFormat="1" applyFont="1" applyFill="1" applyAlignment="1">
      <alignment horizontal="left" vertical="top"/>
    </xf>
    <xf numFmtId="0" fontId="49" fillId="0" borderId="0" xfId="0" applyFont="1" applyFill="1" applyAlignment="1">
      <alignment/>
    </xf>
    <xf numFmtId="2" fontId="49" fillId="0" borderId="0" xfId="0" applyNumberFormat="1" applyFont="1" applyFill="1" applyAlignment="1">
      <alignment/>
    </xf>
    <xf numFmtId="0" fontId="2" fillId="0" borderId="0" xfId="150" applyNumberFormat="1" applyFont="1" applyFill="1" applyBorder="1" applyAlignment="1">
      <alignment horizontal="left"/>
    </xf>
    <xf numFmtId="0" fontId="49" fillId="0" borderId="0" xfId="0" applyFont="1" applyFill="1" applyBorder="1" applyAlignment="1">
      <alignment/>
    </xf>
    <xf numFmtId="2" fontId="49" fillId="0" borderId="0" xfId="0" applyNumberFormat="1" applyFont="1" applyFill="1" applyBorder="1" applyAlignment="1">
      <alignment/>
    </xf>
    <xf numFmtId="0" fontId="45" fillId="0" borderId="0" xfId="0" applyFont="1" applyFill="1" applyBorder="1" applyAlignment="1">
      <alignment/>
    </xf>
    <xf numFmtId="2" fontId="45" fillId="0" borderId="0" xfId="0" applyNumberFormat="1" applyFont="1" applyFill="1" applyBorder="1" applyAlignment="1">
      <alignment/>
    </xf>
    <xf numFmtId="0" fontId="14" fillId="0" borderId="0" xfId="0" applyNumberFormat="1" applyFont="1" applyFill="1" applyBorder="1" applyAlignment="1">
      <alignment horizontal="center"/>
    </xf>
    <xf numFmtId="0" fontId="9" fillId="0" borderId="0" xfId="0" applyFont="1" applyFill="1" applyAlignment="1">
      <alignment/>
    </xf>
    <xf numFmtId="0" fontId="9" fillId="0" borderId="26" xfId="0" applyNumberFormat="1" applyFont="1" applyFill="1" applyBorder="1" applyAlignment="1">
      <alignment horizontal="center"/>
    </xf>
    <xf numFmtId="0" fontId="9" fillId="0" borderId="20" xfId="0" applyNumberFormat="1" applyFont="1" applyFill="1" applyBorder="1" applyAlignment="1">
      <alignment horizontal="center"/>
    </xf>
    <xf numFmtId="0" fontId="9" fillId="0" borderId="27"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28" xfId="0" applyFont="1" applyFill="1" applyBorder="1" applyAlignment="1">
      <alignment horizontal="center"/>
    </xf>
    <xf numFmtId="0" fontId="9" fillId="0" borderId="29" xfId="0" applyNumberFormat="1" applyFont="1" applyFill="1" applyBorder="1" applyAlignment="1">
      <alignment horizontal="center"/>
    </xf>
    <xf numFmtId="0" fontId="9" fillId="0" borderId="30" xfId="0" applyFont="1" applyFill="1" applyBorder="1" applyAlignment="1">
      <alignment horizontal="center"/>
    </xf>
    <xf numFmtId="0" fontId="9" fillId="0" borderId="29" xfId="0" applyFont="1" applyFill="1" applyBorder="1" applyAlignment="1">
      <alignment horizontal="center"/>
    </xf>
    <xf numFmtId="0" fontId="9" fillId="0" borderId="0" xfId="0" applyFont="1" applyFill="1" applyBorder="1" applyAlignment="1">
      <alignment horizontal="center"/>
    </xf>
    <xf numFmtId="0" fontId="9" fillId="0" borderId="28" xfId="0" applyNumberFormat="1" applyFont="1" applyFill="1" applyBorder="1" applyAlignment="1" quotePrefix="1">
      <alignment horizontal="center"/>
    </xf>
    <xf numFmtId="0" fontId="9" fillId="0" borderId="30" xfId="0" applyNumberFormat="1" applyFont="1" applyFill="1" applyBorder="1" applyAlignment="1" quotePrefix="1">
      <alignment horizontal="center"/>
    </xf>
    <xf numFmtId="0" fontId="9" fillId="0" borderId="29" xfId="0" applyNumberFormat="1" applyFont="1" applyFill="1" applyBorder="1" applyAlignment="1" quotePrefix="1">
      <alignment horizontal="center"/>
    </xf>
    <xf numFmtId="0" fontId="9" fillId="0" borderId="0" xfId="0" applyNumberFormat="1" applyFont="1" applyFill="1" applyBorder="1" applyAlignment="1" quotePrefix="1">
      <alignment horizontal="center"/>
    </xf>
    <xf numFmtId="0" fontId="50" fillId="0" borderId="31" xfId="150" applyNumberFormat="1" applyFont="1" applyFill="1" applyBorder="1" applyAlignment="1">
      <alignment horizontal="center" vertical="top" wrapText="1"/>
    </xf>
    <xf numFmtId="0" fontId="50" fillId="0" borderId="25" xfId="150" applyNumberFormat="1" applyFont="1" applyFill="1" applyBorder="1" applyAlignment="1">
      <alignment horizontal="center" vertical="top" wrapText="1"/>
    </xf>
    <xf numFmtId="0" fontId="50" fillId="0" borderId="32" xfId="150" applyNumberFormat="1" applyFont="1" applyFill="1" applyBorder="1" applyAlignment="1">
      <alignment horizontal="center" vertical="top" wrapText="1"/>
    </xf>
    <xf numFmtId="0" fontId="50" fillId="0" borderId="0" xfId="150" applyNumberFormat="1" applyFont="1" applyFill="1" applyBorder="1" applyAlignment="1">
      <alignment horizontal="center" vertical="top" wrapText="1"/>
    </xf>
    <xf numFmtId="0" fontId="12" fillId="0" borderId="33" xfId="0" applyFont="1" applyFill="1" applyBorder="1" applyAlignment="1" quotePrefix="1">
      <alignment horizontal="center"/>
    </xf>
    <xf numFmtId="0" fontId="12" fillId="0" borderId="34" xfId="0" applyFont="1" applyFill="1" applyBorder="1" applyAlignment="1" quotePrefix="1">
      <alignment horizontal="center"/>
    </xf>
    <xf numFmtId="2" fontId="12" fillId="0" borderId="34" xfId="0" applyNumberFormat="1" applyFont="1" applyFill="1" applyBorder="1" applyAlignment="1" quotePrefix="1">
      <alignment horizontal="center"/>
    </xf>
    <xf numFmtId="2" fontId="12" fillId="0" borderId="35" xfId="0" applyNumberFormat="1" applyFont="1" applyFill="1" applyBorder="1" applyAlignment="1" quotePrefix="1">
      <alignment horizontal="center"/>
    </xf>
    <xf numFmtId="2" fontId="12" fillId="0" borderId="36" xfId="0" applyNumberFormat="1" applyFont="1" applyFill="1" applyBorder="1" applyAlignment="1" quotePrefix="1">
      <alignment horizontal="center"/>
    </xf>
    <xf numFmtId="2" fontId="12" fillId="0" borderId="37" xfId="0" applyNumberFormat="1" applyFont="1" applyFill="1" applyBorder="1" applyAlignment="1" quotePrefix="1">
      <alignment horizontal="center"/>
    </xf>
    <xf numFmtId="2" fontId="12" fillId="0" borderId="33" xfId="0" applyNumberFormat="1" applyFont="1" applyFill="1" applyBorder="1" applyAlignment="1" quotePrefix="1">
      <alignment horizontal="center"/>
    </xf>
    <xf numFmtId="2" fontId="12" fillId="0" borderId="0" xfId="0" applyNumberFormat="1" applyFont="1" applyFill="1" applyBorder="1" applyAlignment="1" quotePrefix="1">
      <alignment horizontal="center"/>
    </xf>
    <xf numFmtId="0" fontId="42" fillId="0" borderId="38" xfId="0" applyNumberFormat="1" applyFont="1" applyFill="1" applyBorder="1" applyAlignment="1">
      <alignment horizontal="left" vertical="top" wrapText="1"/>
    </xf>
    <xf numFmtId="0" fontId="42" fillId="0" borderId="39" xfId="0" applyNumberFormat="1" applyFont="1" applyFill="1" applyBorder="1" applyAlignment="1">
      <alignment horizontal="left" vertical="top" wrapText="1"/>
    </xf>
    <xf numFmtId="0" fontId="12" fillId="0" borderId="40" xfId="0" applyFont="1" applyFill="1" applyBorder="1" applyAlignment="1" quotePrefix="1">
      <alignment horizontal="center"/>
    </xf>
    <xf numFmtId="0" fontId="12" fillId="0" borderId="41" xfId="0" applyFont="1" applyFill="1" applyBorder="1" applyAlignment="1" quotePrefix="1">
      <alignment horizontal="center"/>
    </xf>
    <xf numFmtId="2" fontId="12" fillId="0" borderId="41" xfId="0" applyNumberFormat="1" applyFont="1" applyFill="1" applyBorder="1" applyAlignment="1" quotePrefix="1">
      <alignment horizontal="center"/>
    </xf>
    <xf numFmtId="2" fontId="12" fillId="0" borderId="42" xfId="0" applyNumberFormat="1" applyFont="1" applyFill="1" applyBorder="1" applyAlignment="1" quotePrefix="1">
      <alignment horizontal="center"/>
    </xf>
    <xf numFmtId="2" fontId="12" fillId="0" borderId="39" xfId="0" applyNumberFormat="1" applyFont="1" applyFill="1" applyBorder="1" applyAlignment="1" quotePrefix="1">
      <alignment horizontal="center"/>
    </xf>
    <xf numFmtId="2" fontId="12" fillId="0" borderId="43" xfId="0" applyNumberFormat="1" applyFont="1" applyFill="1" applyBorder="1" applyAlignment="1" quotePrefix="1">
      <alignment horizontal="center"/>
    </xf>
    <xf numFmtId="0" fontId="51" fillId="0" borderId="44" xfId="0" applyFont="1" applyFill="1" applyBorder="1" applyAlignment="1">
      <alignment/>
    </xf>
    <xf numFmtId="0" fontId="51" fillId="0" borderId="0" xfId="0" applyFont="1" applyFill="1" applyBorder="1" applyAlignment="1">
      <alignment horizontal="center"/>
    </xf>
    <xf numFmtId="196" fontId="51" fillId="0" borderId="0" xfId="277" applyNumberFormat="1" applyFont="1" applyFill="1" applyBorder="1" applyAlignment="1">
      <alignment horizontal="left"/>
    </xf>
    <xf numFmtId="192" fontId="51" fillId="0" borderId="28" xfId="150" applyNumberFormat="1" applyFont="1" applyFill="1" applyBorder="1" applyAlignment="1">
      <alignment/>
    </xf>
    <xf numFmtId="192" fontId="51" fillId="0" borderId="45" xfId="150" applyNumberFormat="1" applyFont="1" applyFill="1" applyBorder="1" applyAlignment="1">
      <alignment/>
    </xf>
    <xf numFmtId="192" fontId="51" fillId="0" borderId="46" xfId="150" applyNumberFormat="1" applyFont="1" applyFill="1" applyBorder="1" applyAlignment="1">
      <alignment/>
    </xf>
    <xf numFmtId="192" fontId="51" fillId="0" borderId="29" xfId="150" applyNumberFormat="1" applyFont="1" applyFill="1" applyBorder="1" applyAlignment="1">
      <alignment/>
    </xf>
    <xf numFmtId="192" fontId="51" fillId="0" borderId="0" xfId="150" applyNumberFormat="1" applyFont="1" applyFill="1" applyBorder="1" applyAlignment="1">
      <alignment/>
    </xf>
    <xf numFmtId="0" fontId="51" fillId="0" borderId="47" xfId="0" applyFont="1" applyFill="1" applyBorder="1" applyAlignment="1">
      <alignment/>
    </xf>
    <xf numFmtId="0" fontId="51" fillId="0" borderId="36" xfId="0" applyFont="1" applyFill="1" applyBorder="1" applyAlignment="1">
      <alignment horizontal="center"/>
    </xf>
    <xf numFmtId="196" fontId="51" fillId="0" borderId="36" xfId="277" applyNumberFormat="1" applyFont="1" applyFill="1" applyBorder="1" applyAlignment="1">
      <alignment horizontal="left"/>
    </xf>
    <xf numFmtId="192" fontId="51" fillId="0" borderId="48" xfId="150" applyNumberFormat="1" applyFont="1" applyFill="1" applyBorder="1" applyAlignment="1">
      <alignment/>
    </xf>
    <xf numFmtId="192" fontId="51" fillId="0" borderId="49" xfId="150" applyNumberFormat="1" applyFont="1" applyFill="1" applyBorder="1" applyAlignment="1">
      <alignment/>
    </xf>
    <xf numFmtId="192" fontId="51" fillId="0" borderId="50" xfId="150" applyNumberFormat="1" applyFont="1" applyFill="1" applyBorder="1" applyAlignment="1">
      <alignment/>
    </xf>
    <xf numFmtId="192" fontId="51" fillId="0" borderId="51" xfId="150" applyNumberFormat="1" applyFont="1" applyFill="1" applyBorder="1" applyAlignment="1">
      <alignment/>
    </xf>
    <xf numFmtId="0" fontId="43" fillId="0" borderId="52" xfId="0" applyFont="1" applyFill="1" applyBorder="1" applyAlignment="1">
      <alignment/>
    </xf>
    <xf numFmtId="0" fontId="43" fillId="0" borderId="53" xfId="0" applyFont="1" applyFill="1" applyBorder="1" applyAlignment="1">
      <alignment/>
    </xf>
    <xf numFmtId="2" fontId="43" fillId="0" borderId="53" xfId="0" applyNumberFormat="1" applyFont="1" applyFill="1" applyBorder="1" applyAlignment="1">
      <alignment/>
    </xf>
    <xf numFmtId="192" fontId="43" fillId="0" borderId="54" xfId="150" applyNumberFormat="1" applyFont="1" applyFill="1" applyBorder="1" applyAlignment="1">
      <alignment/>
    </xf>
    <xf numFmtId="192" fontId="43" fillId="0" borderId="55" xfId="150" applyNumberFormat="1" applyFont="1" applyFill="1" applyBorder="1" applyAlignment="1">
      <alignment/>
    </xf>
    <xf numFmtId="192" fontId="43" fillId="0" borderId="56" xfId="150" applyNumberFormat="1" applyFont="1" applyFill="1" applyBorder="1" applyAlignment="1">
      <alignment/>
    </xf>
    <xf numFmtId="192" fontId="43" fillId="0" borderId="57" xfId="150" applyNumberFormat="1" applyFont="1" applyFill="1" applyBorder="1" applyAlignment="1">
      <alignment/>
    </xf>
    <xf numFmtId="192" fontId="43" fillId="0" borderId="0" xfId="150" applyNumberFormat="1" applyFont="1" applyFill="1" applyBorder="1" applyAlignment="1">
      <alignment/>
    </xf>
    <xf numFmtId="0" fontId="52" fillId="0" borderId="58" xfId="0" applyFont="1" applyFill="1" applyBorder="1" applyAlignment="1">
      <alignment/>
    </xf>
    <xf numFmtId="0" fontId="52" fillId="0" borderId="59" xfId="0" applyFont="1" applyFill="1" applyBorder="1" applyAlignment="1">
      <alignment/>
    </xf>
    <xf numFmtId="2" fontId="52" fillId="0" borderId="59" xfId="0" applyNumberFormat="1" applyFont="1" applyFill="1" applyBorder="1" applyAlignment="1">
      <alignment/>
    </xf>
    <xf numFmtId="192" fontId="52" fillId="0" borderId="60" xfId="150" applyNumberFormat="1" applyFont="1" applyFill="1" applyBorder="1" applyAlignment="1">
      <alignment/>
    </xf>
    <xf numFmtId="192" fontId="52" fillId="0" borderId="49" xfId="150" applyNumberFormat="1" applyFont="1" applyFill="1" applyBorder="1" applyAlignment="1">
      <alignment/>
    </xf>
    <xf numFmtId="192" fontId="52" fillId="0" borderId="50" xfId="150" applyNumberFormat="1" applyFont="1" applyFill="1" applyBorder="1" applyAlignment="1">
      <alignment/>
    </xf>
    <xf numFmtId="192" fontId="52" fillId="0" borderId="48" xfId="150" applyNumberFormat="1" applyFont="1" applyFill="1" applyBorder="1" applyAlignment="1">
      <alignment/>
    </xf>
    <xf numFmtId="192" fontId="52" fillId="0" borderId="51" xfId="150" applyNumberFormat="1" applyFont="1" applyFill="1" applyBorder="1" applyAlignment="1">
      <alignment/>
    </xf>
    <xf numFmtId="192" fontId="52" fillId="0" borderId="0" xfId="150" applyNumberFormat="1" applyFont="1" applyFill="1" applyBorder="1" applyAlignment="1">
      <alignment/>
    </xf>
    <xf numFmtId="43" fontId="45" fillId="0" borderId="0" xfId="150" applyFont="1" applyFill="1" applyAlignment="1">
      <alignment/>
    </xf>
    <xf numFmtId="0" fontId="49" fillId="0" borderId="15" xfId="0" applyFont="1" applyFill="1" applyBorder="1" applyAlignment="1">
      <alignment/>
    </xf>
    <xf numFmtId="0" fontId="45" fillId="0" borderId="15" xfId="0" applyFont="1" applyFill="1" applyBorder="1" applyAlignment="1">
      <alignment/>
    </xf>
    <xf numFmtId="0" fontId="12" fillId="0" borderId="15" xfId="0" applyFont="1" applyFill="1" applyBorder="1" applyAlignment="1">
      <alignment/>
    </xf>
    <xf numFmtId="0" fontId="46" fillId="0" borderId="15" xfId="0" applyFont="1" applyFill="1" applyBorder="1" applyAlignment="1">
      <alignment/>
    </xf>
    <xf numFmtId="14" fontId="12" fillId="0" borderId="15" xfId="0" applyNumberFormat="1" applyFont="1" applyFill="1" applyBorder="1" applyAlignment="1">
      <alignment/>
    </xf>
    <xf numFmtId="0" fontId="9" fillId="0" borderId="15" xfId="0" applyFont="1" applyFill="1" applyBorder="1" applyAlignment="1">
      <alignment/>
    </xf>
    <xf numFmtId="14" fontId="9" fillId="0" borderId="15" xfId="0" applyNumberFormat="1" applyFont="1" applyFill="1" applyBorder="1" applyAlignment="1">
      <alignment/>
    </xf>
    <xf numFmtId="199" fontId="12" fillId="0" borderId="0" xfId="150" applyNumberFormat="1" applyFont="1" applyFill="1" applyBorder="1" applyAlignment="1">
      <alignment/>
    </xf>
    <xf numFmtId="43" fontId="12" fillId="0" borderId="15" xfId="150" applyFont="1" applyFill="1" applyBorder="1" applyAlignment="1">
      <alignment/>
    </xf>
    <xf numFmtId="194" fontId="14" fillId="0" borderId="0" xfId="150" applyNumberFormat="1" applyFont="1" applyFill="1" applyBorder="1" applyAlignment="1">
      <alignment/>
    </xf>
    <xf numFmtId="43" fontId="0" fillId="0" borderId="15" xfId="150" applyFont="1" applyFill="1" applyBorder="1" applyAlignment="1">
      <alignment/>
    </xf>
    <xf numFmtId="0" fontId="12" fillId="0" borderId="15" xfId="0" applyFont="1" applyFill="1" applyBorder="1" applyAlignment="1">
      <alignment horizontal="center" wrapText="1"/>
    </xf>
    <xf numFmtId="0" fontId="12" fillId="0" borderId="21" xfId="0" applyFont="1" applyFill="1" applyBorder="1" applyAlignment="1">
      <alignment horizontal="center" vertical="top" wrapText="1"/>
    </xf>
    <xf numFmtId="198" fontId="12" fillId="0" borderId="21" xfId="150" applyNumberFormat="1" applyFont="1" applyFill="1" applyBorder="1" applyAlignment="1">
      <alignment horizontal="right"/>
    </xf>
    <xf numFmtId="0" fontId="12" fillId="0" borderId="61" xfId="0" applyNumberFormat="1" applyFont="1" applyFill="1" applyBorder="1" applyAlignment="1">
      <alignment horizontal="right"/>
    </xf>
    <xf numFmtId="198" fontId="12" fillId="0" borderId="22" xfId="150" applyNumberFormat="1" applyFont="1" applyFill="1" applyBorder="1" applyAlignment="1">
      <alignment horizontal="right"/>
    </xf>
    <xf numFmtId="192" fontId="12" fillId="0" borderId="22" xfId="150" applyNumberFormat="1" applyFont="1" applyFill="1" applyBorder="1" applyAlignment="1">
      <alignment wrapText="1"/>
    </xf>
    <xf numFmtId="198" fontId="12" fillId="0" borderId="23" xfId="150" applyNumberFormat="1" applyFont="1" applyFill="1" applyBorder="1" applyAlignment="1">
      <alignment horizontal="right"/>
    </xf>
    <xf numFmtId="198" fontId="12" fillId="0" borderId="25" xfId="150" applyNumberFormat="1" applyFont="1" applyFill="1" applyBorder="1" applyAlignment="1">
      <alignment horizontal="right"/>
    </xf>
    <xf numFmtId="0" fontId="12" fillId="0" borderId="21" xfId="0" applyFont="1" applyFill="1" applyBorder="1" applyAlignment="1">
      <alignment horizontal="center" wrapText="1"/>
    </xf>
    <xf numFmtId="0" fontId="12" fillId="0" borderId="19" xfId="0" applyFont="1" applyFill="1" applyBorder="1" applyAlignment="1">
      <alignment horizontal="justify" vertical="top" wrapText="1"/>
    </xf>
    <xf numFmtId="0" fontId="12" fillId="0" borderId="19" xfId="0" applyFont="1" applyFill="1" applyBorder="1" applyAlignment="1">
      <alignment wrapText="1"/>
    </xf>
    <xf numFmtId="0" fontId="0" fillId="0" borderId="22" xfId="0" applyFont="1" applyFill="1" applyBorder="1" applyAlignment="1">
      <alignment/>
    </xf>
    <xf numFmtId="0" fontId="12" fillId="0" borderId="21" xfId="0" applyFont="1" applyFill="1" applyBorder="1" applyAlignment="1">
      <alignment wrapText="1"/>
    </xf>
    <xf numFmtId="43" fontId="0" fillId="0" borderId="0" xfId="0" applyNumberFormat="1" applyFont="1" applyFill="1" applyAlignment="1">
      <alignment/>
    </xf>
    <xf numFmtId="0" fontId="0" fillId="0" borderId="22" xfId="0" applyFont="1" applyFill="1" applyBorder="1" applyAlignment="1">
      <alignment/>
    </xf>
    <xf numFmtId="0" fontId="2" fillId="0" borderId="0" xfId="238" applyNumberFormat="1" applyFont="1" applyFill="1" applyBorder="1" applyAlignment="1">
      <alignment horizontal="left"/>
      <protection/>
    </xf>
    <xf numFmtId="0" fontId="2" fillId="0" borderId="0" xfId="0" applyFont="1" applyFill="1" applyAlignment="1">
      <alignment horizontal="left" vertical="top" wrapText="1"/>
    </xf>
    <xf numFmtId="0" fontId="12" fillId="0" borderId="0" xfId="249" applyFont="1" applyFill="1" applyAlignment="1">
      <alignment horizontal="left" vertical="top" wrapText="1"/>
      <protection/>
    </xf>
    <xf numFmtId="43" fontId="6" fillId="0" borderId="0" xfId="166" applyFont="1" applyFill="1" applyAlignment="1">
      <alignment/>
    </xf>
    <xf numFmtId="0" fontId="18" fillId="0" borderId="0" xfId="0" applyFont="1" applyFill="1" applyAlignment="1">
      <alignment vertical="top"/>
    </xf>
    <xf numFmtId="2" fontId="14" fillId="0" borderId="0" xfId="0" applyNumberFormat="1" applyFont="1" applyFill="1" applyBorder="1" applyAlignment="1" quotePrefix="1">
      <alignment horizontal="center" vertical="top"/>
    </xf>
    <xf numFmtId="0" fontId="13" fillId="0" borderId="0" xfId="0" applyFont="1" applyFill="1" applyBorder="1" applyAlignment="1">
      <alignment horizontal="center" vertical="top" wrapText="1"/>
    </xf>
    <xf numFmtId="0" fontId="12" fillId="0" borderId="0" xfId="0" applyFont="1" applyFill="1" applyBorder="1" applyAlignment="1">
      <alignment vertical="top"/>
    </xf>
    <xf numFmtId="193" fontId="12" fillId="0" borderId="0" xfId="150" applyNumberFormat="1" applyFont="1" applyFill="1" applyBorder="1" applyAlignment="1">
      <alignment/>
    </xf>
    <xf numFmtId="0" fontId="14" fillId="0" borderId="21" xfId="0" applyFont="1" applyFill="1" applyBorder="1" applyAlignment="1">
      <alignment vertical="top"/>
    </xf>
    <xf numFmtId="0" fontId="14" fillId="0" borderId="22" xfId="0" applyFont="1" applyFill="1" applyBorder="1" applyAlignment="1">
      <alignment vertical="top"/>
    </xf>
    <xf numFmtId="0" fontId="41" fillId="0" borderId="61" xfId="0" applyFont="1" applyFill="1" applyBorder="1" applyAlignment="1">
      <alignment horizontal="center" vertical="top" wrapText="1"/>
    </xf>
    <xf numFmtId="0" fontId="41" fillId="0" borderId="22" xfId="0" applyFont="1" applyFill="1" applyBorder="1" applyAlignment="1">
      <alignment horizontal="center" vertical="top" wrapText="1"/>
    </xf>
    <xf numFmtId="0" fontId="12" fillId="0" borderId="23" xfId="0" applyFont="1" applyFill="1" applyBorder="1" applyAlignment="1">
      <alignment vertical="top"/>
    </xf>
    <xf numFmtId="0" fontId="12" fillId="0" borderId="25" xfId="0" applyFont="1" applyFill="1" applyBorder="1" applyAlignment="1">
      <alignment vertical="top"/>
    </xf>
    <xf numFmtId="203" fontId="12" fillId="0" borderId="22" xfId="0" applyNumberFormat="1" applyFont="1" applyFill="1" applyBorder="1" applyAlignment="1">
      <alignment/>
    </xf>
    <xf numFmtId="203" fontId="12" fillId="0" borderId="29" xfId="0" applyNumberFormat="1" applyFont="1" applyFill="1" applyBorder="1" applyAlignment="1">
      <alignment/>
    </xf>
    <xf numFmtId="203" fontId="12" fillId="0" borderId="20" xfId="0" applyNumberFormat="1" applyFont="1" applyFill="1" applyBorder="1" applyAlignment="1">
      <alignment/>
    </xf>
    <xf numFmtId="203" fontId="12" fillId="0" borderId="19" xfId="0" applyNumberFormat="1" applyFont="1" applyFill="1" applyBorder="1" applyAlignment="1">
      <alignment/>
    </xf>
    <xf numFmtId="193" fontId="12" fillId="0" borderId="45" xfId="150" applyNumberFormat="1" applyFont="1" applyFill="1" applyBorder="1" applyAlignment="1">
      <alignment/>
    </xf>
    <xf numFmtId="0" fontId="2" fillId="0" borderId="0" xfId="0" applyFont="1" applyFill="1" applyBorder="1" applyAlignment="1">
      <alignment/>
    </xf>
    <xf numFmtId="0" fontId="42" fillId="0" borderId="0" xfId="0" applyFont="1" applyFill="1" applyBorder="1" applyAlignment="1">
      <alignment/>
    </xf>
    <xf numFmtId="0" fontId="55" fillId="0" borderId="0" xfId="0" applyFont="1" applyFill="1" applyBorder="1" applyAlignment="1">
      <alignment/>
    </xf>
    <xf numFmtId="0" fontId="55" fillId="0" borderId="0" xfId="0" applyFont="1" applyFill="1" applyAlignment="1">
      <alignment/>
    </xf>
    <xf numFmtId="43" fontId="12" fillId="0" borderId="45" xfId="150" applyFont="1" applyFill="1" applyBorder="1" applyAlignment="1">
      <alignment/>
    </xf>
    <xf numFmtId="43" fontId="12" fillId="0" borderId="0" xfId="150" applyFont="1" applyFill="1" applyBorder="1" applyAlignment="1">
      <alignment/>
    </xf>
    <xf numFmtId="43" fontId="12" fillId="0" borderId="24" xfId="150" applyFont="1" applyFill="1" applyBorder="1" applyAlignment="1">
      <alignment/>
    </xf>
    <xf numFmtId="43" fontId="12" fillId="0" borderId="62" xfId="150" applyFont="1" applyFill="1" applyBorder="1" applyAlignment="1">
      <alignment/>
    </xf>
    <xf numFmtId="192" fontId="12" fillId="0" borderId="24" xfId="150" applyNumberFormat="1" applyFont="1" applyFill="1" applyBorder="1" applyAlignment="1">
      <alignment/>
    </xf>
    <xf numFmtId="192" fontId="12" fillId="0" borderId="62" xfId="150" applyNumberFormat="1" applyFont="1" applyFill="1" applyBorder="1" applyAlignment="1">
      <alignment/>
    </xf>
    <xf numFmtId="43" fontId="12" fillId="0" borderId="20" xfId="150" applyFont="1" applyFill="1" applyBorder="1" applyAlignment="1">
      <alignment/>
    </xf>
    <xf numFmtId="43" fontId="12" fillId="0" borderId="19" xfId="150" applyFont="1" applyFill="1" applyBorder="1" applyAlignment="1">
      <alignment/>
    </xf>
    <xf numFmtId="43" fontId="12" fillId="0" borderId="29" xfId="150" applyFont="1" applyFill="1" applyBorder="1" applyAlignment="1">
      <alignment/>
    </xf>
    <xf numFmtId="43" fontId="12" fillId="0" borderId="25" xfId="150" applyFont="1" applyFill="1" applyBorder="1" applyAlignment="1">
      <alignment/>
    </xf>
    <xf numFmtId="43" fontId="0" fillId="0" borderId="0" xfId="150" applyFont="1" applyAlignment="1">
      <alignment/>
    </xf>
    <xf numFmtId="0" fontId="0" fillId="0" borderId="0" xfId="0" applyFont="1" applyAlignment="1">
      <alignment/>
    </xf>
    <xf numFmtId="0" fontId="14" fillId="0" borderId="23" xfId="0" applyFont="1" applyFill="1" applyBorder="1" applyAlignment="1">
      <alignment vertical="top"/>
    </xf>
    <xf numFmtId="43" fontId="0" fillId="0" borderId="0" xfId="0" applyNumberFormat="1" applyAlignment="1">
      <alignment/>
    </xf>
    <xf numFmtId="192" fontId="12" fillId="0" borderId="0" xfId="150" applyNumberFormat="1" applyFont="1" applyFill="1" applyBorder="1" applyAlignment="1">
      <alignment/>
    </xf>
    <xf numFmtId="192" fontId="12" fillId="0" borderId="61" xfId="150" applyNumberFormat="1" applyFont="1" applyFill="1" applyBorder="1" applyAlignment="1">
      <alignment/>
    </xf>
    <xf numFmtId="192" fontId="12" fillId="0" borderId="63" xfId="150" applyNumberFormat="1" applyFont="1" applyFill="1" applyBorder="1" applyAlignment="1">
      <alignment/>
    </xf>
    <xf numFmtId="192" fontId="14" fillId="0" borderId="24" xfId="150" applyNumberFormat="1" applyFont="1" applyFill="1" applyBorder="1" applyAlignment="1">
      <alignment/>
    </xf>
    <xf numFmtId="0" fontId="137" fillId="0" borderId="18" xfId="0" applyFont="1" applyFill="1" applyBorder="1" applyAlignment="1">
      <alignment/>
    </xf>
    <xf numFmtId="0" fontId="14" fillId="0" borderId="20" xfId="0" applyFont="1" applyFill="1" applyBorder="1" applyAlignment="1">
      <alignment vertical="top" wrapText="1"/>
    </xf>
    <xf numFmtId="193" fontId="14" fillId="0" borderId="21" xfId="150" applyNumberFormat="1" applyFont="1" applyFill="1" applyBorder="1" applyAlignment="1">
      <alignment/>
    </xf>
    <xf numFmtId="193" fontId="14" fillId="0" borderId="61" xfId="150" applyNumberFormat="1" applyFont="1" applyFill="1" applyBorder="1" applyAlignment="1">
      <alignment/>
    </xf>
    <xf numFmtId="43" fontId="14" fillId="0" borderId="15" xfId="150" applyFont="1" applyFill="1" applyBorder="1" applyAlignment="1">
      <alignment/>
    </xf>
    <xf numFmtId="49" fontId="12" fillId="0" borderId="64" xfId="0" applyNumberFormat="1" applyFont="1" applyFill="1" applyBorder="1" applyAlignment="1">
      <alignment/>
    </xf>
    <xf numFmtId="3" fontId="12" fillId="0" borderId="45" xfId="154" applyNumberFormat="1" applyFont="1" applyFill="1" applyBorder="1" applyAlignment="1">
      <alignment horizontal="center"/>
    </xf>
    <xf numFmtId="49" fontId="12" fillId="0" borderId="0" xfId="154" applyNumberFormat="1" applyFont="1" applyFill="1" applyBorder="1" applyAlignment="1">
      <alignment/>
    </xf>
    <xf numFmtId="0" fontId="8" fillId="0" borderId="23" xfId="238" applyNumberFormat="1" applyFont="1" applyFill="1" applyBorder="1" applyAlignment="1">
      <alignment horizontal="left"/>
      <protection/>
    </xf>
    <xf numFmtId="0" fontId="8" fillId="0" borderId="24" xfId="238" applyNumberFormat="1" applyFont="1" applyFill="1" applyBorder="1" applyAlignment="1">
      <alignment horizontal="left"/>
      <protection/>
    </xf>
    <xf numFmtId="0" fontId="8" fillId="0" borderId="25" xfId="238" applyNumberFormat="1" applyFont="1" applyFill="1" applyBorder="1" applyAlignment="1">
      <alignment/>
      <protection/>
    </xf>
    <xf numFmtId="0" fontId="8" fillId="0" borderId="23" xfId="150" applyNumberFormat="1" applyFont="1" applyFill="1" applyBorder="1" applyAlignment="1">
      <alignment horizontal="left"/>
    </xf>
    <xf numFmtId="0" fontId="8" fillId="0" borderId="25" xfId="150" applyNumberFormat="1" applyFont="1" applyFill="1" applyBorder="1" applyAlignment="1">
      <alignment horizontal="left"/>
    </xf>
    <xf numFmtId="0" fontId="8" fillId="0" borderId="0" xfId="238" applyNumberFormat="1" applyFont="1" applyFill="1" applyBorder="1" applyAlignment="1">
      <alignment horizontal="left"/>
      <protection/>
    </xf>
    <xf numFmtId="0" fontId="39" fillId="0" borderId="0" xfId="150" applyNumberFormat="1" applyFont="1" applyFill="1" applyBorder="1" applyAlignment="1">
      <alignment horizontal="left"/>
    </xf>
    <xf numFmtId="0" fontId="8" fillId="0" borderId="0" xfId="150" applyNumberFormat="1" applyFont="1" applyFill="1" applyBorder="1" applyAlignment="1">
      <alignment/>
    </xf>
    <xf numFmtId="0" fontId="8" fillId="0" borderId="0" xfId="150" applyNumberFormat="1" applyFont="1" applyFill="1" applyBorder="1" applyAlignment="1">
      <alignment horizontal="left"/>
    </xf>
    <xf numFmtId="0" fontId="12" fillId="0" borderId="0" xfId="238" applyFont="1" applyFill="1">
      <alignment/>
      <protection/>
    </xf>
    <xf numFmtId="192" fontId="6" fillId="0" borderId="15" xfId="0" applyNumberFormat="1" applyFont="1" applyFill="1" applyBorder="1" applyAlignment="1">
      <alignment/>
    </xf>
    <xf numFmtId="192" fontId="12" fillId="0" borderId="0" xfId="150" applyNumberFormat="1" applyFont="1" applyFill="1" applyAlignment="1">
      <alignment/>
    </xf>
    <xf numFmtId="49" fontId="14" fillId="0" borderId="0" xfId="238" applyNumberFormat="1" applyFont="1" applyFill="1" applyAlignment="1">
      <alignment/>
      <protection/>
    </xf>
    <xf numFmtId="0" fontId="12" fillId="0" borderId="0" xfId="0" applyNumberFormat="1" applyFont="1" applyFill="1" applyAlignment="1">
      <alignment/>
    </xf>
    <xf numFmtId="49" fontId="12" fillId="0" borderId="0" xfId="154" applyNumberFormat="1" applyFont="1" applyFill="1" applyBorder="1" applyAlignment="1">
      <alignment vertical="center"/>
    </xf>
    <xf numFmtId="0" fontId="12" fillId="0" borderId="0" xfId="154" applyNumberFormat="1" applyFont="1" applyFill="1" applyBorder="1" applyAlignment="1">
      <alignment horizontal="center" vertical="center"/>
    </xf>
    <xf numFmtId="196" fontId="12" fillId="0" borderId="0" xfId="276" applyNumberFormat="1" applyFont="1" applyFill="1" applyBorder="1" applyAlignment="1">
      <alignment horizontal="center" vertical="center"/>
    </xf>
    <xf numFmtId="49" fontId="12" fillId="0" borderId="0" xfId="0" applyNumberFormat="1" applyFont="1" applyFill="1" applyAlignment="1">
      <alignment horizontal="left"/>
    </xf>
    <xf numFmtId="192" fontId="12" fillId="0" borderId="0" xfId="154" applyNumberFormat="1" applyFont="1" applyFill="1" applyAlignment="1">
      <alignment/>
    </xf>
    <xf numFmtId="192" fontId="14" fillId="0" borderId="0" xfId="154" applyNumberFormat="1" applyFont="1" applyFill="1" applyBorder="1" applyAlignment="1">
      <alignment horizontal="left"/>
    </xf>
    <xf numFmtId="49" fontId="12" fillId="0" borderId="0" xfId="150" applyNumberFormat="1" applyFont="1" applyFill="1" applyAlignment="1">
      <alignment/>
    </xf>
    <xf numFmtId="0" fontId="11" fillId="0" borderId="21" xfId="0" applyFont="1" applyFill="1" applyBorder="1" applyAlignment="1">
      <alignment horizontal="left"/>
    </xf>
    <xf numFmtId="0" fontId="17" fillId="0" borderId="61" xfId="0" applyFont="1" applyFill="1" applyBorder="1" applyAlignment="1">
      <alignment/>
    </xf>
    <xf numFmtId="0" fontId="4" fillId="0" borderId="22" xfId="0" applyFont="1" applyFill="1" applyBorder="1" applyAlignment="1">
      <alignment horizontal="right"/>
    </xf>
    <xf numFmtId="0" fontId="3" fillId="0" borderId="21" xfId="150" applyNumberFormat="1" applyFont="1" applyFill="1" applyBorder="1" applyAlignment="1">
      <alignment horizontal="left"/>
    </xf>
    <xf numFmtId="0" fontId="2" fillId="0" borderId="61" xfId="0" applyFont="1" applyFill="1" applyBorder="1" applyAlignment="1">
      <alignment/>
    </xf>
    <xf numFmtId="0" fontId="3" fillId="0" borderId="22" xfId="150" applyNumberFormat="1" applyFont="1" applyFill="1" applyBorder="1" applyAlignment="1">
      <alignment horizontal="right"/>
    </xf>
    <xf numFmtId="0" fontId="3" fillId="0" borderId="21" xfId="0" applyFont="1" applyFill="1" applyBorder="1" applyAlignment="1">
      <alignment/>
    </xf>
    <xf numFmtId="0" fontId="3" fillId="0" borderId="22" xfId="0" applyFont="1" applyFill="1" applyBorder="1" applyAlignment="1">
      <alignment/>
    </xf>
    <xf numFmtId="0" fontId="3" fillId="0" borderId="0" xfId="0" applyFont="1" applyFill="1" applyBorder="1" applyAlignment="1">
      <alignment/>
    </xf>
    <xf numFmtId="0" fontId="42" fillId="0" borderId="21" xfId="0" applyFont="1" applyFill="1" applyBorder="1" applyAlignment="1">
      <alignment/>
    </xf>
    <xf numFmtId="0" fontId="3" fillId="0" borderId="61" xfId="0" applyFont="1" applyFill="1" applyBorder="1" applyAlignment="1">
      <alignment/>
    </xf>
    <xf numFmtId="0" fontId="2" fillId="0" borderId="61" xfId="0" applyFont="1" applyFill="1" applyBorder="1" applyAlignment="1">
      <alignment horizontal="left"/>
    </xf>
    <xf numFmtId="0" fontId="4" fillId="0" borderId="61" xfId="0" applyFont="1" applyFill="1" applyBorder="1" applyAlignment="1">
      <alignment horizontal="left"/>
    </xf>
    <xf numFmtId="0" fontId="2" fillId="0" borderId="22" xfId="0" applyFont="1" applyFill="1" applyBorder="1" applyAlignment="1">
      <alignment/>
    </xf>
    <xf numFmtId="14" fontId="54" fillId="0" borderId="21" xfId="0" applyNumberFormat="1" applyFont="1" applyFill="1" applyBorder="1" applyAlignment="1">
      <alignment horizontal="center" vertical="top" wrapText="1"/>
    </xf>
    <xf numFmtId="14" fontId="54" fillId="0" borderId="22" xfId="0" applyNumberFormat="1" applyFont="1" applyFill="1" applyBorder="1" applyAlignment="1">
      <alignment horizontal="center" vertical="center" wrapText="1"/>
    </xf>
    <xf numFmtId="14" fontId="54" fillId="0" borderId="15" xfId="0" applyNumberFormat="1" applyFont="1" applyFill="1" applyBorder="1" applyAlignment="1">
      <alignment horizontal="center" vertical="top" wrapText="1"/>
    </xf>
    <xf numFmtId="14" fontId="54" fillId="0" borderId="15" xfId="0" applyNumberFormat="1" applyFont="1" applyFill="1" applyBorder="1" applyAlignment="1">
      <alignment horizontal="center" vertical="center" wrapText="1"/>
    </xf>
    <xf numFmtId="0" fontId="3" fillId="0" borderId="19" xfId="0" applyFont="1" applyFill="1" applyBorder="1" applyAlignment="1">
      <alignment/>
    </xf>
    <xf numFmtId="0" fontId="13" fillId="0" borderId="15" xfId="0" applyFont="1" applyFill="1" applyBorder="1" applyAlignment="1">
      <alignment horizontal="center"/>
    </xf>
    <xf numFmtId="0" fontId="13" fillId="0" borderId="15" xfId="0" applyNumberFormat="1" applyFont="1" applyFill="1" applyBorder="1" applyAlignment="1">
      <alignment horizontal="center"/>
    </xf>
    <xf numFmtId="0" fontId="0" fillId="0" borderId="45" xfId="0" applyFont="1" applyFill="1" applyBorder="1" applyAlignment="1">
      <alignment/>
    </xf>
    <xf numFmtId="193" fontId="0" fillId="0" borderId="19" xfId="150" applyNumberFormat="1" applyFont="1" applyFill="1" applyBorder="1" applyAlignment="1">
      <alignment/>
    </xf>
    <xf numFmtId="193" fontId="0" fillId="0" borderId="45" xfId="150" applyNumberFormat="1" applyFont="1" applyFill="1" applyBorder="1" applyAlignment="1">
      <alignment/>
    </xf>
    <xf numFmtId="9" fontId="0" fillId="0" borderId="45" xfId="277" applyFont="1" applyFill="1" applyBorder="1" applyAlignment="1">
      <alignment horizontal="center"/>
    </xf>
    <xf numFmtId="9" fontId="0" fillId="0" borderId="65" xfId="277" applyFont="1" applyFill="1" applyBorder="1" applyAlignment="1">
      <alignment horizontal="center"/>
    </xf>
    <xf numFmtId="0" fontId="0" fillId="0" borderId="62" xfId="0" applyFont="1" applyFill="1" applyBorder="1" applyAlignment="1">
      <alignment/>
    </xf>
    <xf numFmtId="0" fontId="0" fillId="0" borderId="66" xfId="0" applyFont="1" applyFill="1" applyBorder="1" applyAlignment="1">
      <alignment/>
    </xf>
    <xf numFmtId="193" fontId="6" fillId="0" borderId="67" xfId="150" applyNumberFormat="1" applyFont="1" applyFill="1" applyBorder="1" applyAlignment="1">
      <alignment/>
    </xf>
    <xf numFmtId="193" fontId="6" fillId="0" borderId="57" xfId="150" applyNumberFormat="1" applyFont="1" applyFill="1" applyBorder="1" applyAlignment="1">
      <alignment/>
    </xf>
    <xf numFmtId="204" fontId="6" fillId="0" borderId="0" xfId="150" applyNumberFormat="1" applyFont="1" applyFill="1" applyBorder="1" applyAlignment="1">
      <alignment/>
    </xf>
    <xf numFmtId="43" fontId="6" fillId="0" borderId="0" xfId="150" applyFont="1" applyFill="1" applyBorder="1" applyAlignment="1">
      <alignment/>
    </xf>
    <xf numFmtId="0" fontId="6" fillId="0" borderId="68" xfId="0" applyFont="1" applyFill="1" applyBorder="1" applyAlignment="1">
      <alignment horizontal="left"/>
    </xf>
    <xf numFmtId="0" fontId="19" fillId="0" borderId="0" xfId="0" applyFont="1" applyFill="1" applyAlignment="1">
      <alignment/>
    </xf>
    <xf numFmtId="0" fontId="37" fillId="0" borderId="0" xfId="0" applyFont="1" applyFill="1" applyAlignment="1">
      <alignment/>
    </xf>
    <xf numFmtId="0" fontId="56" fillId="0" borderId="0" xfId="0" applyFont="1" applyFill="1" applyAlignment="1">
      <alignment horizontal="center"/>
    </xf>
    <xf numFmtId="49" fontId="138" fillId="0" borderId="0" xfId="0" applyNumberFormat="1" applyFont="1" applyFill="1" applyAlignment="1">
      <alignment horizontal="center"/>
    </xf>
    <xf numFmtId="43" fontId="2" fillId="0" borderId="0" xfId="150" applyFont="1" applyFill="1" applyAlignment="1">
      <alignment/>
    </xf>
    <xf numFmtId="0" fontId="57" fillId="0" borderId="0" xfId="0" applyFont="1" applyFill="1" applyAlignment="1">
      <alignment/>
    </xf>
    <xf numFmtId="0" fontId="0" fillId="0" borderId="0" xfId="264" applyFont="1" applyFill="1">
      <alignment/>
      <protection/>
    </xf>
    <xf numFmtId="0" fontId="0" fillId="0" borderId="0" xfId="264" applyFont="1" applyFill="1" applyAlignment="1">
      <alignment horizontal="center"/>
      <protection/>
    </xf>
    <xf numFmtId="0" fontId="59" fillId="0" borderId="21" xfId="264" applyNumberFormat="1" applyFont="1" applyFill="1" applyBorder="1" applyAlignment="1" applyProtection="1">
      <alignment horizontal="left"/>
      <protection/>
    </xf>
    <xf numFmtId="0" fontId="59" fillId="0" borderId="61" xfId="264" applyNumberFormat="1" applyFont="1" applyFill="1" applyBorder="1" applyAlignment="1" applyProtection="1">
      <alignment horizontal="left"/>
      <protection/>
    </xf>
    <xf numFmtId="0" fontId="0" fillId="0" borderId="61" xfId="264" applyNumberFormat="1" applyFont="1" applyFill="1" applyBorder="1" applyAlignment="1" applyProtection="1">
      <alignment horizontal="left"/>
      <protection/>
    </xf>
    <xf numFmtId="0" fontId="0" fillId="0" borderId="24" xfId="264" applyNumberFormat="1" applyFont="1" applyFill="1" applyBorder="1" applyAlignment="1" applyProtection="1">
      <alignment horizontal="center"/>
      <protection/>
    </xf>
    <xf numFmtId="0" fontId="0" fillId="0" borderId="61" xfId="150" applyNumberFormat="1" applyFont="1" applyFill="1" applyBorder="1" applyAlignment="1" applyProtection="1">
      <alignment horizontal="left"/>
      <protection/>
    </xf>
    <xf numFmtId="0" fontId="0" fillId="0" borderId="22" xfId="150" applyNumberFormat="1" applyFont="1" applyFill="1" applyBorder="1" applyAlignment="1" applyProtection="1">
      <alignment horizontal="left"/>
      <protection/>
    </xf>
    <xf numFmtId="0" fontId="0" fillId="0" borderId="22" xfId="264" applyNumberFormat="1" applyFont="1" applyFill="1" applyBorder="1">
      <alignment/>
      <protection/>
    </xf>
    <xf numFmtId="0" fontId="59" fillId="0" borderId="22" xfId="264" applyNumberFormat="1" applyFont="1" applyFill="1" applyBorder="1" applyAlignment="1">
      <alignment horizontal="left"/>
      <protection/>
    </xf>
    <xf numFmtId="0" fontId="59" fillId="0" borderId="61" xfId="264" applyNumberFormat="1" applyFont="1" applyFill="1" applyBorder="1" applyAlignment="1">
      <alignment horizontal="left"/>
      <protection/>
    </xf>
    <xf numFmtId="0" fontId="0" fillId="0" borderId="61" xfId="264" applyNumberFormat="1" applyFont="1" applyFill="1" applyBorder="1">
      <alignment/>
      <protection/>
    </xf>
    <xf numFmtId="0" fontId="6" fillId="0" borderId="61" xfId="150" applyNumberFormat="1" applyFont="1" applyFill="1" applyBorder="1" applyAlignment="1">
      <alignment horizontal="left"/>
    </xf>
    <xf numFmtId="0" fontId="6" fillId="0" borderId="22" xfId="264" applyNumberFormat="1" applyFont="1" applyFill="1" applyBorder="1">
      <alignment/>
      <protection/>
    </xf>
    <xf numFmtId="0" fontId="59" fillId="0" borderId="18" xfId="264" applyNumberFormat="1" applyFont="1" applyFill="1" applyBorder="1" applyAlignment="1" applyProtection="1">
      <alignment/>
      <protection/>
    </xf>
    <xf numFmtId="0" fontId="59" fillId="0" borderId="0" xfId="264" applyNumberFormat="1" applyFont="1" applyFill="1" applyBorder="1" applyAlignment="1" applyProtection="1">
      <alignment horizontal="left"/>
      <protection/>
    </xf>
    <xf numFmtId="0" fontId="59" fillId="0" borderId="29" xfId="264" applyNumberFormat="1" applyFont="1" applyFill="1" applyBorder="1">
      <alignment/>
      <protection/>
    </xf>
    <xf numFmtId="0" fontId="59" fillId="0" borderId="0" xfId="264" applyNumberFormat="1" applyFont="1" applyFill="1" applyBorder="1" applyAlignment="1">
      <alignment horizontal="left"/>
      <protection/>
    </xf>
    <xf numFmtId="0" fontId="59" fillId="0" borderId="29" xfId="150" applyNumberFormat="1" applyFont="1" applyFill="1" applyBorder="1" applyAlignment="1">
      <alignment/>
    </xf>
    <xf numFmtId="0" fontId="59" fillId="0" borderId="64" xfId="264" applyNumberFormat="1" applyFont="1" applyFill="1" applyBorder="1" applyAlignment="1">
      <alignment/>
      <protection/>
    </xf>
    <xf numFmtId="0" fontId="59" fillId="0" borderId="0" xfId="264" applyNumberFormat="1" applyFont="1" applyFill="1" applyBorder="1">
      <alignment/>
      <protection/>
    </xf>
    <xf numFmtId="0" fontId="59" fillId="0" borderId="23" xfId="264" applyNumberFormat="1" applyFont="1" applyFill="1" applyBorder="1">
      <alignment/>
      <protection/>
    </xf>
    <xf numFmtId="0" fontId="59" fillId="0" borderId="24" xfId="264" applyNumberFormat="1" applyFont="1" applyFill="1" applyBorder="1">
      <alignment/>
      <protection/>
    </xf>
    <xf numFmtId="0" fontId="59" fillId="0" borderId="25" xfId="264" applyNumberFormat="1" applyFont="1" applyFill="1" applyBorder="1">
      <alignment/>
      <protection/>
    </xf>
    <xf numFmtId="0" fontId="59" fillId="0" borderId="24" xfId="264" applyNumberFormat="1" applyFont="1" applyFill="1" applyBorder="1" applyAlignment="1">
      <alignment horizontal="left"/>
      <protection/>
    </xf>
    <xf numFmtId="0" fontId="59" fillId="0" borderId="25" xfId="150" applyNumberFormat="1" applyFont="1" applyFill="1" applyBorder="1" applyAlignment="1">
      <alignment/>
    </xf>
    <xf numFmtId="0" fontId="59" fillId="0" borderId="63" xfId="264" applyNumberFormat="1" applyFont="1" applyFill="1" applyBorder="1" applyAlignment="1" applyProtection="1">
      <alignment horizontal="left"/>
      <protection/>
    </xf>
    <xf numFmtId="0" fontId="59" fillId="0" borderId="20" xfId="264" applyNumberFormat="1" applyFont="1" applyFill="1" applyBorder="1">
      <alignment/>
      <protection/>
    </xf>
    <xf numFmtId="0" fontId="59" fillId="0" borderId="0" xfId="264" applyNumberFormat="1" applyFont="1" applyFill="1" applyBorder="1" applyAlignment="1">
      <alignment horizontal="right"/>
      <protection/>
    </xf>
    <xf numFmtId="0" fontId="60" fillId="0" borderId="20" xfId="264" applyFont="1" applyFill="1" applyBorder="1" applyAlignment="1">
      <alignment horizontal="left"/>
      <protection/>
    </xf>
    <xf numFmtId="0" fontId="59" fillId="0" borderId="18" xfId="264" applyFont="1" applyFill="1" applyBorder="1" applyAlignment="1" applyProtection="1">
      <alignment horizontal="left"/>
      <protection/>
    </xf>
    <xf numFmtId="0" fontId="59" fillId="0" borderId="63" xfId="264" applyFont="1" applyFill="1" applyBorder="1" applyAlignment="1" applyProtection="1">
      <alignment horizontal="left"/>
      <protection/>
    </xf>
    <xf numFmtId="0" fontId="6" fillId="0" borderId="63" xfId="264" applyFont="1" applyFill="1" applyBorder="1">
      <alignment/>
      <protection/>
    </xf>
    <xf numFmtId="0" fontId="59" fillId="0" borderId="63" xfId="264" applyFont="1" applyFill="1" applyBorder="1">
      <alignment/>
      <protection/>
    </xf>
    <xf numFmtId="43" fontId="6" fillId="0" borderId="63" xfId="150" applyFont="1" applyFill="1" applyBorder="1" applyAlignment="1">
      <alignment/>
    </xf>
    <xf numFmtId="0" fontId="59" fillId="0" borderId="23" xfId="264" applyFont="1" applyFill="1" applyBorder="1" applyAlignment="1" applyProtection="1">
      <alignment horizontal="left"/>
      <protection/>
    </xf>
    <xf numFmtId="0" fontId="59" fillId="0" borderId="24" xfId="264" applyFont="1" applyFill="1" applyBorder="1">
      <alignment/>
      <protection/>
    </xf>
    <xf numFmtId="0" fontId="6" fillId="0" borderId="24" xfId="264" applyFont="1" applyFill="1" applyBorder="1">
      <alignment/>
      <protection/>
    </xf>
    <xf numFmtId="14" fontId="6" fillId="0" borderId="25" xfId="264" applyNumberFormat="1" applyFont="1" applyFill="1" applyBorder="1" applyAlignment="1">
      <alignment horizontal="left"/>
      <protection/>
    </xf>
    <xf numFmtId="43" fontId="6" fillId="0" borderId="24" xfId="150" applyFont="1" applyFill="1" applyBorder="1" applyAlignment="1">
      <alignment/>
    </xf>
    <xf numFmtId="0" fontId="6" fillId="0" borderId="24" xfId="264" applyFont="1" applyFill="1" applyBorder="1" applyAlignment="1">
      <alignment horizontal="left"/>
      <protection/>
    </xf>
    <xf numFmtId="0" fontId="6" fillId="0" borderId="25" xfId="264" applyFont="1" applyFill="1" applyBorder="1">
      <alignment/>
      <protection/>
    </xf>
    <xf numFmtId="0" fontId="7" fillId="0" borderId="0" xfId="264" applyFont="1" applyFill="1" applyBorder="1" applyAlignment="1" applyProtection="1">
      <alignment horizontal="left"/>
      <protection/>
    </xf>
    <xf numFmtId="0" fontId="7" fillId="0" borderId="0" xfId="264" applyFont="1" applyFill="1" applyBorder="1">
      <alignment/>
      <protection/>
    </xf>
    <xf numFmtId="0" fontId="0" fillId="0" borderId="0" xfId="264" applyFont="1" applyFill="1" applyBorder="1">
      <alignment/>
      <protection/>
    </xf>
    <xf numFmtId="14" fontId="6" fillId="0" borderId="0" xfId="264" applyNumberFormat="1" applyFont="1" applyFill="1" applyBorder="1" applyAlignment="1">
      <alignment horizontal="left"/>
      <protection/>
    </xf>
    <xf numFmtId="43" fontId="0" fillId="0" borderId="0" xfId="150" applyFont="1" applyFill="1" applyBorder="1" applyAlignment="1">
      <alignment/>
    </xf>
    <xf numFmtId="0" fontId="6" fillId="0" borderId="0" xfId="264" applyFont="1" applyFill="1" applyBorder="1" applyAlignment="1">
      <alignment horizontal="left"/>
      <protection/>
    </xf>
    <xf numFmtId="0" fontId="6" fillId="0" borderId="0" xfId="264" applyFont="1" applyFill="1">
      <alignment/>
      <protection/>
    </xf>
    <xf numFmtId="0" fontId="62" fillId="0" borderId="0" xfId="264" applyFont="1" applyFill="1">
      <alignment/>
      <protection/>
    </xf>
    <xf numFmtId="193" fontId="0" fillId="0" borderId="0" xfId="150" applyNumberFormat="1" applyFont="1" applyFill="1" applyAlignment="1">
      <alignment/>
    </xf>
    <xf numFmtId="0" fontId="0" fillId="0" borderId="0" xfId="264" applyFont="1" applyFill="1" applyAlignment="1" applyProtection="1">
      <alignment horizontal="left"/>
      <protection/>
    </xf>
    <xf numFmtId="203" fontId="0" fillId="0" borderId="0" xfId="238" applyNumberFormat="1" applyFont="1" applyFill="1" applyBorder="1">
      <alignment/>
      <protection/>
    </xf>
    <xf numFmtId="0" fontId="6" fillId="0" borderId="0" xfId="264" applyFont="1" applyFill="1" applyAlignment="1" applyProtection="1">
      <alignment horizontal="left"/>
      <protection/>
    </xf>
    <xf numFmtId="194" fontId="0" fillId="0" borderId="0" xfId="238" applyNumberFormat="1" applyFont="1" applyFill="1" applyBorder="1">
      <alignment/>
      <protection/>
    </xf>
    <xf numFmtId="194" fontId="0" fillId="0" borderId="24" xfId="238" applyNumberFormat="1" applyFont="1" applyFill="1" applyBorder="1">
      <alignment/>
      <protection/>
    </xf>
    <xf numFmtId="203" fontId="6" fillId="0" borderId="0" xfId="238" applyNumberFormat="1" applyFont="1" applyFill="1" applyBorder="1">
      <alignment/>
      <protection/>
    </xf>
    <xf numFmtId="0" fontId="59" fillId="0" borderId="0" xfId="264" applyFont="1" applyFill="1" applyAlignment="1" applyProtection="1">
      <alignment horizontal="left"/>
      <protection/>
    </xf>
    <xf numFmtId="0" fontId="59" fillId="0" borderId="0" xfId="264" applyFont="1" applyFill="1" applyAlignment="1" applyProtection="1">
      <alignment horizontal="right"/>
      <protection/>
    </xf>
    <xf numFmtId="194" fontId="6" fillId="0" borderId="0" xfId="238" applyNumberFormat="1" applyFont="1" applyFill="1" applyBorder="1">
      <alignment/>
      <protection/>
    </xf>
    <xf numFmtId="194" fontId="6" fillId="0" borderId="24" xfId="238" applyNumberFormat="1" applyFont="1" applyFill="1" applyBorder="1">
      <alignment/>
      <protection/>
    </xf>
    <xf numFmtId="203" fontId="0" fillId="0" borderId="24" xfId="238" applyNumberFormat="1" applyFont="1" applyFill="1" applyBorder="1">
      <alignment/>
      <protection/>
    </xf>
    <xf numFmtId="0" fontId="0" fillId="0" borderId="0" xfId="264" applyNumberFormat="1" applyFont="1" applyFill="1">
      <alignment/>
      <protection/>
    </xf>
    <xf numFmtId="0" fontId="7" fillId="0" borderId="18" xfId="150" applyNumberFormat="1" applyFont="1" applyFill="1" applyBorder="1" applyAlignment="1">
      <alignment/>
    </xf>
    <xf numFmtId="0" fontId="59" fillId="0" borderId="0" xfId="264" applyNumberFormat="1" applyFont="1" applyFill="1" applyBorder="1" applyAlignment="1">
      <alignment vertical="center" wrapText="1"/>
      <protection/>
    </xf>
    <xf numFmtId="0" fontId="7" fillId="0" borderId="0" xfId="264" applyNumberFormat="1" applyFont="1" applyFill="1" applyBorder="1" applyAlignment="1">
      <alignment horizontal="left"/>
      <protection/>
    </xf>
    <xf numFmtId="0" fontId="7" fillId="0" borderId="29" xfId="264" applyNumberFormat="1" applyFont="1" applyFill="1" applyBorder="1">
      <alignment/>
      <protection/>
    </xf>
    <xf numFmtId="0" fontId="7" fillId="0" borderId="64" xfId="264" applyNumberFormat="1" applyFont="1" applyFill="1" applyBorder="1">
      <alignment/>
      <protection/>
    </xf>
    <xf numFmtId="0" fontId="7" fillId="0" borderId="24" xfId="264" applyNumberFormat="1" applyFont="1" applyFill="1" applyBorder="1" applyAlignment="1">
      <alignment horizontal="left"/>
      <protection/>
    </xf>
    <xf numFmtId="0" fontId="7" fillId="0" borderId="25" xfId="264" applyNumberFormat="1" applyFont="1" applyFill="1" applyBorder="1">
      <alignment/>
      <protection/>
    </xf>
    <xf numFmtId="0" fontId="7" fillId="0" borderId="23" xfId="264" applyNumberFormat="1" applyFont="1" applyFill="1" applyBorder="1">
      <alignment/>
      <protection/>
    </xf>
    <xf numFmtId="41" fontId="0" fillId="0" borderId="0" xfId="150" applyNumberFormat="1" applyFont="1" applyFill="1" applyBorder="1" applyAlignment="1">
      <alignment/>
    </xf>
    <xf numFmtId="41" fontId="6" fillId="0" borderId="0" xfId="150" applyNumberFormat="1" applyFont="1" applyFill="1" applyBorder="1" applyAlignment="1">
      <alignment/>
    </xf>
    <xf numFmtId="41" fontId="6" fillId="0" borderId="69" xfId="150" applyNumberFormat="1" applyFont="1" applyFill="1" applyBorder="1" applyAlignment="1">
      <alignment/>
    </xf>
    <xf numFmtId="43" fontId="0" fillId="0" borderId="0" xfId="150" applyFont="1" applyFill="1" applyBorder="1" applyAlignment="1">
      <alignment horizontal="center"/>
    </xf>
    <xf numFmtId="37" fontId="0" fillId="0" borderId="24" xfId="238" applyNumberFormat="1" applyFont="1" applyFill="1" applyBorder="1">
      <alignment/>
      <protection/>
    </xf>
    <xf numFmtId="193" fontId="0" fillId="0" borderId="24" xfId="150" applyNumberFormat="1" applyFont="1" applyFill="1" applyBorder="1" applyAlignment="1">
      <alignment/>
    </xf>
    <xf numFmtId="0" fontId="14" fillId="0" borderId="21" xfId="0" applyNumberFormat="1" applyFont="1" applyFill="1" applyBorder="1" applyAlignment="1">
      <alignment vertical="top"/>
    </xf>
    <xf numFmtId="0" fontId="14" fillId="0" borderId="61" xfId="154" applyNumberFormat="1" applyFont="1" applyFill="1" applyBorder="1" applyAlignment="1">
      <alignment vertical="top"/>
    </xf>
    <xf numFmtId="0" fontId="14" fillId="0" borderId="61" xfId="154" applyNumberFormat="1" applyFont="1" applyFill="1" applyBorder="1" applyAlignment="1">
      <alignment horizontal="left" vertical="top"/>
    </xf>
    <xf numFmtId="0" fontId="14" fillId="0" borderId="15" xfId="154" applyNumberFormat="1" applyFont="1" applyFill="1" applyBorder="1" applyAlignment="1">
      <alignment horizontal="center" vertical="top"/>
    </xf>
    <xf numFmtId="0" fontId="13" fillId="0" borderId="15" xfId="154" applyNumberFormat="1" applyFont="1" applyFill="1" applyBorder="1" applyAlignment="1">
      <alignment horizontal="center" vertical="top" wrapText="1"/>
    </xf>
    <xf numFmtId="49" fontId="14" fillId="0" borderId="0" xfId="154" applyNumberFormat="1" applyFont="1" applyFill="1" applyBorder="1" applyAlignment="1">
      <alignment/>
    </xf>
    <xf numFmtId="0" fontId="14" fillId="0" borderId="0" xfId="154" applyNumberFormat="1" applyFont="1" applyFill="1" applyBorder="1" applyAlignment="1">
      <alignment/>
    </xf>
    <xf numFmtId="193" fontId="12" fillId="0" borderId="19" xfId="154" applyNumberFormat="1" applyFont="1" applyFill="1" applyBorder="1" applyAlignment="1">
      <alignment/>
    </xf>
    <xf numFmtId="0" fontId="12" fillId="0" borderId="0" xfId="0" applyNumberFormat="1" applyFont="1" applyFill="1" applyBorder="1" applyAlignment="1">
      <alignment/>
    </xf>
    <xf numFmtId="3" fontId="12" fillId="0" borderId="65" xfId="154" applyNumberFormat="1" applyFont="1" applyFill="1" applyBorder="1" applyAlignment="1">
      <alignment horizontal="center"/>
    </xf>
    <xf numFmtId="49" fontId="12" fillId="0" borderId="68" xfId="0" applyNumberFormat="1" applyFont="1" applyFill="1" applyBorder="1" applyAlignment="1">
      <alignment/>
    </xf>
    <xf numFmtId="49" fontId="41" fillId="0" borderId="62" xfId="154" applyNumberFormat="1" applyFont="1" applyFill="1" applyBorder="1" applyAlignment="1">
      <alignment horizontal="left"/>
    </xf>
    <xf numFmtId="0" fontId="14" fillId="0" borderId="62" xfId="154" applyNumberFormat="1" applyFont="1" applyFill="1" applyBorder="1" applyAlignment="1">
      <alignment horizontal="right"/>
    </xf>
    <xf numFmtId="43" fontId="12" fillId="0" borderId="67" xfId="154" applyFont="1" applyFill="1" applyBorder="1" applyAlignment="1">
      <alignment horizontal="center"/>
    </xf>
    <xf numFmtId="193" fontId="14" fillId="0" borderId="67" xfId="150" applyNumberFormat="1" applyFont="1" applyFill="1" applyBorder="1" applyAlignment="1">
      <alignment/>
    </xf>
    <xf numFmtId="49" fontId="12" fillId="0" borderId="0" xfId="0" applyNumberFormat="1" applyFont="1" applyFill="1" applyBorder="1" applyAlignment="1">
      <alignment/>
    </xf>
    <xf numFmtId="49" fontId="14" fillId="0" borderId="0" xfId="154" applyNumberFormat="1" applyFont="1" applyFill="1" applyBorder="1" applyAlignment="1">
      <alignment horizontal="right"/>
    </xf>
    <xf numFmtId="0" fontId="14" fillId="0" borderId="0" xfId="154" applyNumberFormat="1" applyFont="1" applyFill="1" applyBorder="1" applyAlignment="1">
      <alignment horizontal="right"/>
    </xf>
    <xf numFmtId="3" fontId="12" fillId="0" borderId="0" xfId="154" applyNumberFormat="1" applyFont="1" applyFill="1" applyBorder="1" applyAlignment="1">
      <alignment horizontal="center"/>
    </xf>
    <xf numFmtId="43" fontId="14" fillId="0" borderId="0" xfId="154" applyFont="1" applyFill="1" applyBorder="1" applyAlignment="1">
      <alignment/>
    </xf>
    <xf numFmtId="0" fontId="14" fillId="0" borderId="18" xfId="0" applyNumberFormat="1" applyFont="1" applyFill="1" applyBorder="1" applyAlignment="1">
      <alignment vertical="top"/>
    </xf>
    <xf numFmtId="0" fontId="14" fillId="0" borderId="63" xfId="154" applyNumberFormat="1" applyFont="1" applyFill="1" applyBorder="1" applyAlignment="1">
      <alignment vertical="top"/>
    </xf>
    <xf numFmtId="0" fontId="14" fillId="0" borderId="63" xfId="154" applyNumberFormat="1" applyFont="1" applyFill="1" applyBorder="1" applyAlignment="1">
      <alignment horizontal="left" vertical="top"/>
    </xf>
    <xf numFmtId="0" fontId="14" fillId="0" borderId="19" xfId="154" applyNumberFormat="1" applyFont="1" applyFill="1" applyBorder="1" applyAlignment="1">
      <alignment horizontal="center" vertical="top"/>
    </xf>
    <xf numFmtId="49" fontId="12" fillId="0" borderId="18" xfId="0" applyNumberFormat="1" applyFont="1" applyFill="1" applyBorder="1" applyAlignment="1">
      <alignment/>
    </xf>
    <xf numFmtId="49" fontId="14" fillId="0" borderId="63" xfId="154" applyNumberFormat="1" applyFont="1" applyFill="1" applyBorder="1" applyAlignment="1">
      <alignment/>
    </xf>
    <xf numFmtId="0" fontId="14" fillId="0" borderId="63" xfId="154" applyNumberFormat="1" applyFont="1" applyFill="1" applyBorder="1" applyAlignment="1">
      <alignment/>
    </xf>
    <xf numFmtId="0" fontId="14" fillId="0" borderId="20" xfId="154" applyNumberFormat="1" applyFont="1" applyFill="1" applyBorder="1" applyAlignment="1">
      <alignment/>
    </xf>
    <xf numFmtId="3" fontId="12" fillId="0" borderId="19" xfId="154" applyNumberFormat="1" applyFont="1" applyFill="1" applyBorder="1" applyAlignment="1">
      <alignment horizontal="center"/>
    </xf>
    <xf numFmtId="0" fontId="12" fillId="0" borderId="29" xfId="154" applyNumberFormat="1" applyFont="1" applyFill="1" applyBorder="1" applyAlignment="1">
      <alignment/>
    </xf>
    <xf numFmtId="0" fontId="12" fillId="0" borderId="45" xfId="0" applyFont="1" applyFill="1" applyBorder="1" applyAlignment="1">
      <alignment/>
    </xf>
    <xf numFmtId="0" fontId="12" fillId="0" borderId="29" xfId="154" applyNumberFormat="1" applyFont="1" applyFill="1" applyBorder="1" applyAlignment="1">
      <alignment horizontal="left"/>
    </xf>
    <xf numFmtId="0" fontId="14" fillId="0" borderId="29" xfId="154" applyNumberFormat="1" applyFont="1" applyFill="1" applyBorder="1" applyAlignment="1">
      <alignment/>
    </xf>
    <xf numFmtId="43" fontId="12" fillId="0" borderId="66" xfId="154" applyFont="1" applyFill="1" applyBorder="1" applyAlignment="1">
      <alignment horizontal="center"/>
    </xf>
    <xf numFmtId="49" fontId="12" fillId="0" borderId="0" xfId="0" applyNumberFormat="1" applyFont="1" applyFill="1" applyAlignment="1">
      <alignment/>
    </xf>
    <xf numFmtId="49" fontId="12" fillId="0" borderId="0" xfId="154" applyNumberFormat="1" applyFont="1" applyFill="1" applyAlignment="1">
      <alignment/>
    </xf>
    <xf numFmtId="0" fontId="12" fillId="0" borderId="0" xfId="154" applyNumberFormat="1" applyFont="1" applyFill="1" applyAlignment="1">
      <alignment/>
    </xf>
    <xf numFmtId="43" fontId="12" fillId="0" borderId="0" xfId="154" applyFont="1" applyFill="1" applyAlignment="1">
      <alignment/>
    </xf>
    <xf numFmtId="43" fontId="14" fillId="0" borderId="0" xfId="154" applyFont="1" applyFill="1" applyAlignment="1">
      <alignment/>
    </xf>
    <xf numFmtId="43" fontId="12" fillId="0" borderId="0" xfId="154" applyFont="1" applyFill="1" applyBorder="1" applyAlignment="1">
      <alignment/>
    </xf>
    <xf numFmtId="0" fontId="12" fillId="0" borderId="19" xfId="154" applyNumberFormat="1" applyFont="1" applyFill="1" applyBorder="1" applyAlignment="1">
      <alignment/>
    </xf>
    <xf numFmtId="43" fontId="12" fillId="0" borderId="18" xfId="154" applyFont="1" applyFill="1" applyBorder="1" applyAlignment="1">
      <alignment/>
    </xf>
    <xf numFmtId="43" fontId="12" fillId="0" borderId="63" xfId="154" applyFont="1" applyFill="1" applyBorder="1" applyAlignment="1">
      <alignment/>
    </xf>
    <xf numFmtId="43" fontId="12" fillId="0" borderId="20" xfId="154" applyFont="1" applyFill="1" applyBorder="1" applyAlignment="1">
      <alignment/>
    </xf>
    <xf numFmtId="0" fontId="12" fillId="0" borderId="45" xfId="0" applyNumberFormat="1" applyFont="1" applyFill="1" applyBorder="1" applyAlignment="1">
      <alignment/>
    </xf>
    <xf numFmtId="0" fontId="12" fillId="0" borderId="64" xfId="0" applyFont="1" applyFill="1" applyBorder="1" applyAlignment="1">
      <alignment/>
    </xf>
    <xf numFmtId="4" fontId="12" fillId="0" borderId="29" xfId="154" applyNumberFormat="1" applyFont="1" applyFill="1" applyBorder="1" applyAlignment="1">
      <alignment/>
    </xf>
    <xf numFmtId="0" fontId="12" fillId="0" borderId="29" xfId="0" applyFont="1" applyFill="1" applyBorder="1" applyAlignment="1">
      <alignment/>
    </xf>
    <xf numFmtId="0" fontId="2" fillId="0" borderId="45" xfId="0" applyFont="1" applyFill="1" applyBorder="1" applyAlignment="1">
      <alignment horizontal="center"/>
    </xf>
    <xf numFmtId="0" fontId="12" fillId="0" borderId="0" xfId="0" applyFont="1" applyFill="1" applyBorder="1" applyAlignment="1">
      <alignment horizontal="left"/>
    </xf>
    <xf numFmtId="0" fontId="12" fillId="0" borderId="0" xfId="0" applyNumberFormat="1" applyFont="1" applyFill="1" applyBorder="1" applyAlignment="1">
      <alignment horizontal="left"/>
    </xf>
    <xf numFmtId="0" fontId="2" fillId="0" borderId="65" xfId="0" applyFont="1" applyFill="1" applyBorder="1" applyAlignment="1">
      <alignment horizontal="center"/>
    </xf>
    <xf numFmtId="0" fontId="14" fillId="0" borderId="0" xfId="0" applyFont="1" applyFill="1" applyAlignment="1">
      <alignment/>
    </xf>
    <xf numFmtId="0" fontId="14" fillId="0" borderId="0" xfId="0" applyFont="1" applyFill="1" applyBorder="1" applyAlignment="1">
      <alignment/>
    </xf>
    <xf numFmtId="0" fontId="14" fillId="0" borderId="0" xfId="0" applyNumberFormat="1" applyFont="1" applyFill="1" applyBorder="1" applyAlignment="1">
      <alignment horizontal="left"/>
    </xf>
    <xf numFmtId="0" fontId="14" fillId="0" borderId="24" xfId="0" applyFont="1" applyFill="1" applyBorder="1" applyAlignment="1">
      <alignment horizontal="left"/>
    </xf>
    <xf numFmtId="0" fontId="12" fillId="0" borderId="24" xfId="0" applyFont="1" applyFill="1" applyBorder="1" applyAlignment="1">
      <alignment horizontal="left"/>
    </xf>
    <xf numFmtId="0" fontId="12" fillId="0" borderId="24" xfId="0" applyNumberFormat="1" applyFont="1" applyFill="1" applyBorder="1" applyAlignment="1">
      <alignment horizontal="left"/>
    </xf>
    <xf numFmtId="0" fontId="12" fillId="0" borderId="24" xfId="0" applyFont="1" applyFill="1" applyBorder="1" applyAlignment="1">
      <alignment/>
    </xf>
    <xf numFmtId="4" fontId="0" fillId="0" borderId="0" xfId="154" applyNumberFormat="1" applyFont="1" applyFill="1" applyBorder="1" applyAlignment="1">
      <alignment horizontal="center"/>
    </xf>
    <xf numFmtId="0" fontId="0" fillId="0" borderId="0" xfId="0" applyNumberFormat="1" applyFont="1" applyFill="1" applyBorder="1" applyAlignment="1">
      <alignment horizontal="left"/>
    </xf>
    <xf numFmtId="43" fontId="0" fillId="0" borderId="0" xfId="154" applyFont="1" applyFill="1" applyBorder="1" applyAlignment="1">
      <alignment horizontal="center"/>
    </xf>
    <xf numFmtId="0" fontId="0" fillId="0" borderId="0" xfId="0" applyFont="1" applyFill="1" applyBorder="1" applyAlignment="1">
      <alignment horizontal="center"/>
    </xf>
    <xf numFmtId="43" fontId="0" fillId="0" borderId="0" xfId="154" applyFont="1" applyFill="1" applyAlignment="1">
      <alignment/>
    </xf>
    <xf numFmtId="0" fontId="0" fillId="0" borderId="0" xfId="154" applyNumberFormat="1" applyFont="1" applyFill="1" applyAlignment="1">
      <alignment/>
    </xf>
    <xf numFmtId="0" fontId="3" fillId="0" borderId="0" xfId="238" applyNumberFormat="1" applyFont="1" applyFill="1" applyBorder="1" applyAlignment="1">
      <alignment horizontal="left"/>
      <protection/>
    </xf>
    <xf numFmtId="0" fontId="3" fillId="0" borderId="0" xfId="238" applyNumberFormat="1" applyFont="1" applyFill="1" applyBorder="1" applyAlignment="1">
      <alignment/>
      <protection/>
    </xf>
    <xf numFmtId="49" fontId="3" fillId="0" borderId="0" xfId="238" applyNumberFormat="1" applyFont="1" applyFill="1" applyBorder="1" applyAlignment="1">
      <alignment horizontal="left"/>
      <protection/>
    </xf>
    <xf numFmtId="0" fontId="14" fillId="0" borderId="64" xfId="238" applyNumberFormat="1" applyFont="1" applyFill="1" applyBorder="1" applyAlignment="1">
      <alignment horizontal="left"/>
      <protection/>
    </xf>
    <xf numFmtId="0" fontId="14" fillId="0" borderId="0" xfId="238" applyNumberFormat="1" applyFont="1" applyFill="1" applyBorder="1" applyAlignment="1">
      <alignment horizontal="left"/>
      <protection/>
    </xf>
    <xf numFmtId="0" fontId="12" fillId="0" borderId="0" xfId="238" applyNumberFormat="1" applyFont="1" applyFill="1" applyBorder="1" applyAlignment="1">
      <alignment horizontal="left"/>
      <protection/>
    </xf>
    <xf numFmtId="0" fontId="12" fillId="0" borderId="29" xfId="238" applyNumberFormat="1" applyFont="1" applyFill="1" applyBorder="1" applyAlignment="1">
      <alignment/>
      <protection/>
    </xf>
    <xf numFmtId="0" fontId="12" fillId="0" borderId="29" xfId="238" applyNumberFormat="1" applyFont="1" applyFill="1" applyBorder="1" applyAlignment="1">
      <alignment horizontal="center"/>
      <protection/>
    </xf>
    <xf numFmtId="193" fontId="12" fillId="0" borderId="0" xfId="150" applyNumberFormat="1" applyFont="1" applyFill="1" applyBorder="1" applyAlignment="1">
      <alignment horizontal="left"/>
    </xf>
    <xf numFmtId="193" fontId="12" fillId="0" borderId="29" xfId="150" applyNumberFormat="1" applyFont="1" applyFill="1" applyBorder="1" applyAlignment="1">
      <alignment horizontal="left"/>
    </xf>
    <xf numFmtId="193" fontId="12" fillId="0" borderId="64" xfId="150" applyNumberFormat="1" applyFont="1" applyFill="1" applyBorder="1" applyAlignment="1">
      <alignment horizontal="left"/>
    </xf>
    <xf numFmtId="0" fontId="2" fillId="0" borderId="64" xfId="238" applyNumberFormat="1" applyFont="1" applyFill="1" applyBorder="1" applyAlignment="1">
      <alignment horizontal="left"/>
      <protection/>
    </xf>
    <xf numFmtId="49" fontId="12" fillId="0" borderId="0" xfId="238" applyNumberFormat="1" applyFont="1" applyFill="1" applyBorder="1" applyAlignment="1">
      <alignment horizontal="left"/>
      <protection/>
    </xf>
    <xf numFmtId="193" fontId="2" fillId="0" borderId="29" xfId="150" applyNumberFormat="1" applyFont="1" applyFill="1" applyBorder="1" applyAlignment="1">
      <alignment horizontal="left"/>
    </xf>
    <xf numFmtId="193" fontId="67" fillId="0" borderId="0" xfId="150" applyNumberFormat="1" applyFont="1" applyFill="1" applyBorder="1" applyAlignment="1">
      <alignment horizontal="left"/>
    </xf>
    <xf numFmtId="193" fontId="68" fillId="0" borderId="29" xfId="150" applyNumberFormat="1" applyFont="1" applyFill="1" applyBorder="1" applyAlignment="1">
      <alignment horizontal="left"/>
    </xf>
    <xf numFmtId="193" fontId="67" fillId="0" borderId="64" xfId="150" applyNumberFormat="1" applyFont="1" applyFill="1" applyBorder="1" applyAlignment="1">
      <alignment horizontal="left"/>
    </xf>
    <xf numFmtId="193" fontId="14" fillId="0" borderId="29" xfId="150" applyNumberFormat="1" applyFont="1" applyFill="1" applyBorder="1" applyAlignment="1">
      <alignment horizontal="left"/>
    </xf>
    <xf numFmtId="0" fontId="69" fillId="0" borderId="0" xfId="238" applyNumberFormat="1" applyFont="1" applyFill="1" applyBorder="1" applyAlignment="1">
      <alignment horizontal="left"/>
      <protection/>
    </xf>
    <xf numFmtId="0" fontId="12" fillId="0" borderId="64" xfId="238" applyNumberFormat="1" applyFont="1" applyFill="1" applyBorder="1" applyAlignment="1">
      <alignment horizontal="left"/>
      <protection/>
    </xf>
    <xf numFmtId="193" fontId="2" fillId="0" borderId="64" xfId="150" applyNumberFormat="1" applyFont="1" applyFill="1" applyBorder="1" applyAlignment="1">
      <alignment horizontal="left"/>
    </xf>
    <xf numFmtId="193" fontId="70" fillId="0" borderId="29" xfId="150" applyNumberFormat="1" applyFont="1" applyFill="1" applyBorder="1" applyAlignment="1">
      <alignment horizontal="left"/>
    </xf>
    <xf numFmtId="0" fontId="12" fillId="0" borderId="29" xfId="238" applyNumberFormat="1" applyFont="1" applyFill="1" applyBorder="1" applyAlignment="1">
      <alignment horizontal="left"/>
      <protection/>
    </xf>
    <xf numFmtId="0" fontId="14" fillId="0" borderId="29" xfId="238" applyNumberFormat="1" applyFont="1" applyFill="1" applyBorder="1" applyAlignment="1">
      <alignment/>
      <protection/>
    </xf>
    <xf numFmtId="193" fontId="14" fillId="0" borderId="0" xfId="150" applyNumberFormat="1" applyFont="1" applyFill="1" applyBorder="1" applyAlignment="1">
      <alignment horizontal="left"/>
    </xf>
    <xf numFmtId="193" fontId="67" fillId="0" borderId="29" xfId="150" applyNumberFormat="1" applyFont="1" applyFill="1" applyBorder="1" applyAlignment="1">
      <alignment horizontal="left"/>
    </xf>
    <xf numFmtId="193" fontId="68" fillId="0" borderId="0" xfId="150" applyNumberFormat="1" applyFont="1" applyFill="1" applyBorder="1" applyAlignment="1">
      <alignment horizontal="left"/>
    </xf>
    <xf numFmtId="0" fontId="2" fillId="0" borderId="29" xfId="238" applyNumberFormat="1" applyFont="1" applyFill="1" applyBorder="1" applyAlignment="1">
      <alignment/>
      <protection/>
    </xf>
    <xf numFmtId="0" fontId="12" fillId="0" borderId="0" xfId="238" applyNumberFormat="1" applyFont="1" applyFill="1" applyBorder="1" applyAlignment="1">
      <alignment horizontal="center"/>
      <protection/>
    </xf>
    <xf numFmtId="0" fontId="2" fillId="0" borderId="64" xfId="150" applyNumberFormat="1" applyFont="1" applyFill="1" applyBorder="1" applyAlignment="1">
      <alignment horizontal="left"/>
    </xf>
    <xf numFmtId="194" fontId="14" fillId="0" borderId="29" xfId="150" applyNumberFormat="1" applyFont="1" applyFill="1" applyBorder="1" applyAlignment="1">
      <alignment/>
    </xf>
    <xf numFmtId="0" fontId="12" fillId="0" borderId="18" xfId="238" applyFont="1" applyFill="1" applyBorder="1">
      <alignment/>
      <protection/>
    </xf>
    <xf numFmtId="43" fontId="12" fillId="0" borderId="63" xfId="150" applyFont="1" applyFill="1" applyBorder="1" applyAlignment="1">
      <alignment/>
    </xf>
    <xf numFmtId="0" fontId="12" fillId="0" borderId="63" xfId="150" applyNumberFormat="1" applyFont="1" applyFill="1" applyBorder="1" applyAlignment="1">
      <alignment/>
    </xf>
    <xf numFmtId="0" fontId="12" fillId="0" borderId="20" xfId="150" applyNumberFormat="1" applyFont="1" applyFill="1" applyBorder="1" applyAlignment="1">
      <alignment/>
    </xf>
    <xf numFmtId="43" fontId="12" fillId="0" borderId="18" xfId="150" applyFont="1" applyFill="1" applyBorder="1" applyAlignment="1">
      <alignment/>
    </xf>
    <xf numFmtId="0" fontId="12" fillId="0" borderId="64" xfId="238" applyFont="1" applyFill="1" applyBorder="1">
      <alignment/>
      <protection/>
    </xf>
    <xf numFmtId="0" fontId="12" fillId="0" borderId="0" xfId="238" applyNumberFormat="1" applyFont="1" applyFill="1" applyBorder="1">
      <alignment/>
      <protection/>
    </xf>
    <xf numFmtId="0" fontId="12" fillId="0" borderId="29" xfId="238" applyNumberFormat="1" applyFont="1" applyFill="1" applyBorder="1">
      <alignment/>
      <protection/>
    </xf>
    <xf numFmtId="4" fontId="12" fillId="0" borderId="0" xfId="150" applyNumberFormat="1" applyFont="1" applyFill="1" applyBorder="1" applyAlignment="1">
      <alignment/>
    </xf>
    <xf numFmtId="0" fontId="12" fillId="0" borderId="29" xfId="238" applyFont="1" applyFill="1" applyBorder="1">
      <alignment/>
      <protection/>
    </xf>
    <xf numFmtId="0" fontId="71" fillId="0" borderId="0" xfId="238" applyFont="1" applyFill="1" applyBorder="1" applyAlignment="1">
      <alignment horizontal="center"/>
      <protection/>
    </xf>
    <xf numFmtId="0" fontId="12" fillId="0" borderId="0" xfId="238" applyFont="1" applyFill="1" applyBorder="1" applyAlignment="1">
      <alignment horizontal="left"/>
      <protection/>
    </xf>
    <xf numFmtId="0" fontId="14" fillId="0" borderId="0" xfId="238" applyFont="1" applyFill="1" applyBorder="1" applyAlignment="1">
      <alignment horizontal="center"/>
      <protection/>
    </xf>
    <xf numFmtId="0" fontId="14" fillId="0" borderId="0" xfId="238" applyFont="1" applyFill="1" applyBorder="1">
      <alignment/>
      <protection/>
    </xf>
    <xf numFmtId="4" fontId="12" fillId="0" borderId="0" xfId="150" applyNumberFormat="1" applyFont="1" applyFill="1" applyBorder="1" applyAlignment="1">
      <alignment/>
    </xf>
    <xf numFmtId="14" fontId="14" fillId="0" borderId="0" xfId="238" applyNumberFormat="1" applyFont="1" applyFill="1" applyBorder="1" applyAlignment="1" quotePrefix="1">
      <alignment horizontal="left"/>
      <protection/>
    </xf>
    <xf numFmtId="0" fontId="10" fillId="0" borderId="24" xfId="238" applyFont="1" applyFill="1" applyBorder="1" applyAlignment="1">
      <alignment horizontal="left"/>
      <protection/>
    </xf>
    <xf numFmtId="14" fontId="72" fillId="0" borderId="24" xfId="238" applyNumberFormat="1" applyFont="1" applyFill="1" applyBorder="1" applyAlignment="1" quotePrefix="1">
      <alignment horizontal="left"/>
      <protection/>
    </xf>
    <xf numFmtId="0" fontId="10" fillId="0" borderId="24" xfId="238" applyFont="1" applyFill="1" applyBorder="1">
      <alignment/>
      <protection/>
    </xf>
    <xf numFmtId="0" fontId="10" fillId="0" borderId="0" xfId="238" applyFont="1" applyFill="1" applyBorder="1" applyAlignment="1">
      <alignment horizontal="left"/>
      <protection/>
    </xf>
    <xf numFmtId="14" fontId="72" fillId="0" borderId="0" xfId="238" applyNumberFormat="1" applyFont="1" applyFill="1" applyBorder="1" applyAlignment="1" quotePrefix="1">
      <alignment horizontal="left"/>
      <protection/>
    </xf>
    <xf numFmtId="4" fontId="0" fillId="0" borderId="0" xfId="150" applyNumberFormat="1" applyFont="1" applyFill="1" applyBorder="1" applyAlignment="1">
      <alignment horizontal="center"/>
    </xf>
    <xf numFmtId="0" fontId="0" fillId="0" borderId="0" xfId="238" applyFont="1" applyFill="1" applyBorder="1" applyAlignment="1">
      <alignment horizontal="left"/>
      <protection/>
    </xf>
    <xf numFmtId="0" fontId="0" fillId="0" borderId="0" xfId="238" applyNumberFormat="1" applyFont="1" applyFill="1" applyBorder="1" applyAlignment="1">
      <alignment horizontal="left"/>
      <protection/>
    </xf>
    <xf numFmtId="0" fontId="0" fillId="0" borderId="0" xfId="238" applyFont="1" applyFill="1" applyBorder="1" applyAlignment="1">
      <alignment horizontal="center"/>
      <protection/>
    </xf>
    <xf numFmtId="0" fontId="0" fillId="0" borderId="0" xfId="150" applyNumberFormat="1" applyFont="1" applyFill="1" applyAlignment="1">
      <alignment/>
    </xf>
    <xf numFmtId="0" fontId="0" fillId="0" borderId="0" xfId="238" applyNumberFormat="1" applyFont="1" applyFill="1">
      <alignment/>
      <protection/>
    </xf>
    <xf numFmtId="0" fontId="3" fillId="0" borderId="0" xfId="0" applyFont="1" applyFill="1" applyAlignment="1" quotePrefix="1">
      <alignment/>
    </xf>
    <xf numFmtId="0" fontId="3" fillId="0" borderId="0" xfId="0" applyFont="1" applyFill="1" applyAlignment="1">
      <alignment/>
    </xf>
    <xf numFmtId="0" fontId="3" fillId="0" borderId="0" xfId="0" applyFont="1" applyFill="1" applyAlignment="1">
      <alignment horizontal="left"/>
    </xf>
    <xf numFmtId="0" fontId="2" fillId="0" borderId="0" xfId="0" applyNumberFormat="1" applyFont="1" applyFill="1" applyAlignment="1">
      <alignment vertical="top"/>
    </xf>
    <xf numFmtId="193" fontId="14" fillId="0" borderId="0" xfId="150" applyNumberFormat="1" applyFont="1" applyFill="1" applyBorder="1" applyAlignment="1">
      <alignment/>
    </xf>
    <xf numFmtId="49" fontId="12" fillId="0" borderId="0" xfId="154" applyNumberFormat="1" applyFont="1" applyFill="1" applyAlignment="1">
      <alignment/>
    </xf>
    <xf numFmtId="49" fontId="14" fillId="0" borderId="0" xfId="0" applyNumberFormat="1" applyFont="1" applyFill="1" applyAlignment="1" quotePrefix="1">
      <alignment horizontal="left" vertical="top"/>
    </xf>
    <xf numFmtId="49" fontId="18" fillId="0" borderId="0" xfId="154" applyNumberFormat="1" applyFont="1" applyFill="1" applyAlignment="1">
      <alignment horizontal="left" vertical="top"/>
    </xf>
    <xf numFmtId="49" fontId="12" fillId="0" borderId="0" xfId="0" applyNumberFormat="1" applyFont="1" applyFill="1" applyAlignment="1">
      <alignment horizontal="left" vertical="top"/>
    </xf>
    <xf numFmtId="192" fontId="12" fillId="0" borderId="0" xfId="154" applyNumberFormat="1" applyFont="1" applyFill="1" applyAlignment="1">
      <alignment horizontal="left"/>
    </xf>
    <xf numFmtId="193" fontId="67" fillId="0" borderId="0" xfId="150" applyNumberFormat="1" applyFont="1" applyFill="1" applyBorder="1" applyAlignment="1" quotePrefix="1">
      <alignment/>
    </xf>
    <xf numFmtId="193" fontId="68" fillId="0" borderId="0" xfId="150" applyNumberFormat="1" applyFont="1" applyFill="1" applyBorder="1" applyAlignment="1">
      <alignment/>
    </xf>
    <xf numFmtId="192" fontId="68" fillId="0" borderId="0" xfId="150" applyNumberFormat="1" applyFont="1" applyFill="1" applyBorder="1" applyAlignment="1">
      <alignment/>
    </xf>
    <xf numFmtId="49" fontId="14" fillId="0" borderId="0" xfId="0" applyNumberFormat="1" applyFont="1" applyFill="1" applyAlignment="1">
      <alignment horizontal="left" vertical="top"/>
    </xf>
    <xf numFmtId="49" fontId="18" fillId="0" borderId="0" xfId="0" applyNumberFormat="1" applyFont="1" applyFill="1" applyAlignment="1">
      <alignment/>
    </xf>
    <xf numFmtId="49" fontId="12" fillId="0" borderId="0" xfId="154" applyNumberFormat="1" applyFont="1" applyFill="1" applyAlignment="1">
      <alignment horizontal="left" vertical="top"/>
    </xf>
    <xf numFmtId="193" fontId="67" fillId="0" borderId="0" xfId="150" applyNumberFormat="1" applyFont="1" applyFill="1" applyBorder="1" applyAlignment="1">
      <alignment/>
    </xf>
    <xf numFmtId="49" fontId="14" fillId="0" borderId="0" xfId="238" applyNumberFormat="1" applyFont="1" applyFill="1" applyAlignment="1">
      <alignment horizontal="left" vertical="top"/>
      <protection/>
    </xf>
    <xf numFmtId="49" fontId="18" fillId="0" borderId="0" xfId="238" applyNumberFormat="1" applyFont="1" applyFill="1">
      <alignment/>
      <protection/>
    </xf>
    <xf numFmtId="0" fontId="36" fillId="0" borderId="0" xfId="238" applyFont="1" applyFill="1" applyAlignment="1">
      <alignment horizontal="center"/>
      <protection/>
    </xf>
    <xf numFmtId="0" fontId="2" fillId="0" borderId="0" xfId="238" applyFont="1" applyFill="1" applyAlignment="1">
      <alignment/>
      <protection/>
    </xf>
    <xf numFmtId="0" fontId="38" fillId="0" borderId="0" xfId="238" applyFont="1" applyFill="1" applyAlignment="1">
      <alignment/>
      <protection/>
    </xf>
    <xf numFmtId="0" fontId="38" fillId="0" borderId="0" xfId="238" applyFont="1" applyFill="1" applyAlignment="1">
      <alignment horizontal="right"/>
      <protection/>
    </xf>
    <xf numFmtId="49" fontId="12" fillId="0" borderId="0" xfId="238" applyNumberFormat="1" applyFont="1" applyFill="1" applyAlignment="1">
      <alignment horizontal="left" indent="1"/>
      <protection/>
    </xf>
    <xf numFmtId="192" fontId="14" fillId="0" borderId="0" xfId="150" applyNumberFormat="1" applyFont="1" applyFill="1" applyBorder="1" applyAlignment="1">
      <alignment horizontal="left"/>
    </xf>
    <xf numFmtId="0" fontId="13" fillId="0" borderId="0" xfId="150" applyNumberFormat="1" applyFont="1" applyFill="1" applyBorder="1" applyAlignment="1">
      <alignment vertical="top" wrapText="1"/>
    </xf>
    <xf numFmtId="43" fontId="14" fillId="0" borderId="0" xfId="150" applyFont="1" applyFill="1" applyBorder="1" applyAlignment="1">
      <alignment horizontal="right" vertical="center" wrapText="1"/>
    </xf>
    <xf numFmtId="43" fontId="12" fillId="0" borderId="0" xfId="150" applyFont="1" applyFill="1" applyAlignment="1">
      <alignment/>
    </xf>
    <xf numFmtId="0" fontId="18" fillId="0" borderId="0" xfId="238" applyNumberFormat="1" applyFont="1" applyFill="1" applyAlignment="1">
      <alignment vertical="top"/>
      <protection/>
    </xf>
    <xf numFmtId="0" fontId="18" fillId="0" borderId="0" xfId="238" applyNumberFormat="1" applyFont="1" applyFill="1" applyAlignment="1">
      <alignment horizontal="left" vertical="top"/>
      <protection/>
    </xf>
    <xf numFmtId="49" fontId="18" fillId="0" borderId="0" xfId="238" applyNumberFormat="1" applyFont="1" applyFill="1" applyAlignment="1">
      <alignment/>
      <protection/>
    </xf>
    <xf numFmtId="0" fontId="13" fillId="0" borderId="0" xfId="150" applyNumberFormat="1" applyFont="1" applyFill="1" applyBorder="1" applyAlignment="1">
      <alignment horizontal="right" vertical="top" wrapText="1"/>
    </xf>
    <xf numFmtId="49" fontId="12" fillId="0" borderId="0" xfId="238" applyNumberFormat="1" applyFont="1" applyFill="1" applyAlignment="1">
      <alignment horizontal="right"/>
      <protection/>
    </xf>
    <xf numFmtId="193" fontId="12" fillId="0" borderId="0" xfId="238" applyNumberFormat="1" applyFont="1" applyFill="1" applyAlignment="1">
      <alignment/>
      <protection/>
    </xf>
    <xf numFmtId="49" fontId="13" fillId="0" borderId="0" xfId="238" applyNumberFormat="1" applyFont="1" applyFill="1" applyAlignment="1">
      <alignment/>
      <protection/>
    </xf>
    <xf numFmtId="194" fontId="14" fillId="0" borderId="53" xfId="150" applyNumberFormat="1" applyFont="1" applyFill="1" applyBorder="1" applyAlignment="1">
      <alignment/>
    </xf>
    <xf numFmtId="0" fontId="75" fillId="0" borderId="0" xfId="0" applyFont="1" applyFill="1" applyAlignment="1">
      <alignment/>
    </xf>
    <xf numFmtId="0" fontId="28" fillId="0" borderId="0" xfId="0" applyFont="1" applyAlignment="1">
      <alignment/>
    </xf>
    <xf numFmtId="0" fontId="7" fillId="0" borderId="0" xfId="0" applyFont="1" applyAlignment="1">
      <alignment/>
    </xf>
    <xf numFmtId="43" fontId="0" fillId="0" borderId="0" xfId="150" applyFont="1" applyAlignment="1">
      <alignment/>
    </xf>
    <xf numFmtId="43" fontId="0" fillId="0" borderId="62" xfId="150" applyFont="1" applyBorder="1" applyAlignment="1">
      <alignment/>
    </xf>
    <xf numFmtId="10" fontId="0" fillId="0" borderId="0" xfId="0" applyNumberFormat="1" applyFont="1" applyFill="1" applyAlignment="1">
      <alignment/>
    </xf>
    <xf numFmtId="0" fontId="6" fillId="0" borderId="0" xfId="0" applyFont="1" applyAlignment="1">
      <alignment/>
    </xf>
    <xf numFmtId="43" fontId="0" fillId="0" borderId="62" xfId="150" applyFont="1" applyBorder="1" applyAlignment="1">
      <alignment/>
    </xf>
    <xf numFmtId="43" fontId="0" fillId="0" borderId="24" xfId="150" applyFont="1" applyBorder="1" applyAlignment="1">
      <alignment/>
    </xf>
    <xf numFmtId="0" fontId="3" fillId="0" borderId="0" xfId="0" applyFont="1" applyFill="1" applyAlignment="1">
      <alignment horizontal="left" vertical="center"/>
    </xf>
    <xf numFmtId="0" fontId="5" fillId="0" borderId="0" xfId="0" applyFont="1" applyFill="1" applyAlignment="1">
      <alignment horizontal="left" vertical="center"/>
    </xf>
    <xf numFmtId="0" fontId="0" fillId="0" borderId="0" xfId="238" applyNumberFormat="1" applyFont="1" applyFill="1" applyAlignment="1">
      <alignment/>
      <protection/>
    </xf>
    <xf numFmtId="0" fontId="59" fillId="0" borderId="0" xfId="238" applyNumberFormat="1" applyFont="1" applyFill="1" applyAlignment="1">
      <alignment/>
      <protection/>
    </xf>
    <xf numFmtId="194" fontId="14" fillId="0" borderId="62" xfId="150" applyNumberFormat="1" applyFont="1" applyFill="1" applyBorder="1" applyAlignment="1">
      <alignment/>
    </xf>
    <xf numFmtId="0" fontId="0" fillId="0" borderId="0" xfId="238" applyNumberFormat="1" applyFont="1" applyFill="1" applyAlignment="1">
      <alignment shrinkToFit="1"/>
      <protection/>
    </xf>
    <xf numFmtId="0" fontId="0" fillId="0" borderId="0" xfId="238" applyNumberFormat="1" applyFont="1" applyFill="1" applyAlignment="1">
      <alignment horizontal="left" indent="2"/>
      <protection/>
    </xf>
    <xf numFmtId="194" fontId="14" fillId="0" borderId="0" xfId="150" applyNumberFormat="1" applyFont="1" applyFill="1" applyBorder="1" applyAlignment="1">
      <alignment/>
    </xf>
    <xf numFmtId="0" fontId="9" fillId="0" borderId="21" xfId="0" applyFont="1" applyFill="1" applyBorder="1" applyAlignment="1">
      <alignment horizontal="center" vertical="top" wrapText="1"/>
    </xf>
    <xf numFmtId="0" fontId="9" fillId="0" borderId="61" xfId="0" applyFont="1" applyFill="1" applyBorder="1" applyAlignment="1">
      <alignment vertical="top" wrapText="1"/>
    </xf>
    <xf numFmtId="0" fontId="9" fillId="0" borderId="21" xfId="0" applyFont="1" applyFill="1" applyBorder="1" applyAlignment="1">
      <alignment/>
    </xf>
    <xf numFmtId="0" fontId="9" fillId="0" borderId="15" xfId="0" applyFont="1" applyFill="1" applyBorder="1" applyAlignment="1">
      <alignment horizontal="center" vertical="top"/>
    </xf>
    <xf numFmtId="0" fontId="9" fillId="0" borderId="22" xfId="0" applyFont="1" applyFill="1" applyBorder="1" applyAlignment="1">
      <alignment/>
    </xf>
    <xf numFmtId="0" fontId="0" fillId="0" borderId="15" xfId="0" applyFont="1" applyFill="1" applyBorder="1" applyAlignment="1">
      <alignment vertical="top"/>
    </xf>
    <xf numFmtId="0" fontId="0" fillId="0" borderId="15" xfId="0" applyFont="1" applyFill="1" applyBorder="1" applyAlignment="1">
      <alignment/>
    </xf>
    <xf numFmtId="192" fontId="0" fillId="0" borderId="15" xfId="150" applyNumberFormat="1" applyFont="1" applyFill="1" applyBorder="1" applyAlignment="1">
      <alignment/>
    </xf>
    <xf numFmtId="198" fontId="0" fillId="0" borderId="15" xfId="0" applyNumberFormat="1" applyFont="1" applyFill="1" applyBorder="1" applyAlignment="1">
      <alignment/>
    </xf>
    <xf numFmtId="192" fontId="0" fillId="0" borderId="0" xfId="150" applyNumberFormat="1" applyFont="1" applyFill="1" applyBorder="1" applyAlignment="1">
      <alignment/>
    </xf>
    <xf numFmtId="198" fontId="0" fillId="0" borderId="0" xfId="0" applyNumberFormat="1" applyFont="1" applyFill="1" applyBorder="1" applyAlignment="1">
      <alignment/>
    </xf>
    <xf numFmtId="0" fontId="14" fillId="0" borderId="15" xfId="0" applyFont="1" applyFill="1" applyBorder="1" applyAlignment="1">
      <alignment/>
    </xf>
    <xf numFmtId="192" fontId="6" fillId="0" borderId="15" xfId="150" applyNumberFormat="1" applyFont="1" applyFill="1" applyBorder="1" applyAlignment="1">
      <alignment/>
    </xf>
    <xf numFmtId="0" fontId="6" fillId="0" borderId="15" xfId="0" applyFont="1" applyFill="1" applyBorder="1" applyAlignment="1">
      <alignment/>
    </xf>
    <xf numFmtId="198" fontId="6" fillId="0" borderId="15" xfId="0" applyNumberFormat="1" applyFont="1" applyFill="1" applyBorder="1" applyAlignment="1">
      <alignment/>
    </xf>
    <xf numFmtId="10" fontId="0" fillId="0" borderId="15" xfId="0" applyNumberFormat="1" applyFont="1" applyFill="1" applyBorder="1" applyAlignment="1">
      <alignment/>
    </xf>
    <xf numFmtId="0" fontId="0" fillId="0" borderId="15" xfId="0" applyFont="1" applyFill="1" applyBorder="1" applyAlignment="1">
      <alignment horizontal="left"/>
    </xf>
    <xf numFmtId="43" fontId="0" fillId="0" borderId="18" xfId="150" applyFont="1" applyFill="1" applyBorder="1" applyAlignment="1">
      <alignment horizontal="center"/>
    </xf>
    <xf numFmtId="43" fontId="0" fillId="0" borderId="63" xfId="150" applyFont="1" applyFill="1" applyBorder="1" applyAlignment="1">
      <alignment horizontal="center"/>
    </xf>
    <xf numFmtId="192" fontId="0" fillId="0" borderId="0" xfId="150" applyNumberFormat="1" applyFont="1" applyAlignment="1">
      <alignment/>
    </xf>
    <xf numFmtId="49" fontId="20" fillId="0" borderId="0" xfId="238" applyNumberFormat="1" applyFont="1" applyFill="1" applyAlignment="1">
      <alignment/>
      <protection/>
    </xf>
    <xf numFmtId="0" fontId="28" fillId="0" borderId="18" xfId="248" applyFont="1" applyFill="1" applyBorder="1" applyAlignment="1">
      <alignment vertical="top"/>
      <protection/>
    </xf>
    <xf numFmtId="0" fontId="45" fillId="0" borderId="63" xfId="248" applyFont="1" applyFill="1" applyBorder="1" applyAlignment="1">
      <alignment vertical="top" wrapText="1"/>
      <protection/>
    </xf>
    <xf numFmtId="0" fontId="45" fillId="0" borderId="20" xfId="248" applyFont="1" applyFill="1" applyBorder="1" applyAlignment="1">
      <alignment vertical="top" wrapText="1"/>
      <protection/>
    </xf>
    <xf numFmtId="0" fontId="28" fillId="0" borderId="23" xfId="248" applyFont="1" applyFill="1" applyBorder="1" applyAlignment="1">
      <alignment vertical="top"/>
      <protection/>
    </xf>
    <xf numFmtId="0" fontId="45" fillId="0" borderId="24" xfId="248" applyFont="1" applyFill="1" applyBorder="1" applyAlignment="1">
      <alignment vertical="top" wrapText="1"/>
      <protection/>
    </xf>
    <xf numFmtId="0" fontId="45" fillId="0" borderId="25" xfId="248" applyFont="1" applyFill="1" applyBorder="1" applyAlignment="1">
      <alignment vertical="top" wrapText="1"/>
      <protection/>
    </xf>
    <xf numFmtId="0" fontId="14" fillId="0" borderId="64" xfId="238" applyFont="1" applyFill="1" applyBorder="1" applyAlignment="1">
      <alignment horizontal="left" vertical="top"/>
      <protection/>
    </xf>
    <xf numFmtId="0" fontId="14" fillId="0" borderId="0" xfId="238" applyFont="1" applyFill="1" applyBorder="1" applyAlignment="1">
      <alignment horizontal="left" vertical="top"/>
      <protection/>
    </xf>
    <xf numFmtId="192" fontId="12" fillId="0" borderId="64" xfId="150" applyNumberFormat="1" applyFont="1" applyFill="1" applyBorder="1" applyAlignment="1">
      <alignment horizontal="left"/>
    </xf>
    <xf numFmtId="192" fontId="12" fillId="0" borderId="29" xfId="150" applyNumberFormat="1" applyFont="1" applyFill="1" applyBorder="1" applyAlignment="1">
      <alignment horizontal="left"/>
    </xf>
    <xf numFmtId="192" fontId="12" fillId="0" borderId="0" xfId="150" applyNumberFormat="1" applyFont="1" applyFill="1" applyBorder="1" applyAlignment="1">
      <alignment horizontal="left"/>
    </xf>
    <xf numFmtId="0" fontId="12" fillId="0" borderId="64" xfId="238" applyFont="1" applyFill="1" applyBorder="1" applyAlignment="1">
      <alignment vertical="top"/>
      <protection/>
    </xf>
    <xf numFmtId="0" fontId="12" fillId="0" borderId="0" xfId="238" applyFont="1" applyFill="1" applyBorder="1" applyAlignment="1">
      <alignment horizontal="left" vertical="top"/>
      <protection/>
    </xf>
    <xf numFmtId="192" fontId="67" fillId="0" borderId="64" xfId="150" applyNumberFormat="1" applyFont="1" applyFill="1" applyBorder="1" applyAlignment="1">
      <alignment horizontal="left"/>
    </xf>
    <xf numFmtId="192" fontId="67" fillId="0" borderId="29" xfId="150" applyNumberFormat="1" applyFont="1" applyFill="1" applyBorder="1" applyAlignment="1">
      <alignment horizontal="left"/>
    </xf>
    <xf numFmtId="192" fontId="67" fillId="0" borderId="0" xfId="150" applyNumberFormat="1" applyFont="1" applyFill="1" applyBorder="1" applyAlignment="1">
      <alignment horizontal="left"/>
    </xf>
    <xf numFmtId="0" fontId="78" fillId="0" borderId="0" xfId="290" applyFont="1" applyFill="1" applyAlignment="1">
      <alignment/>
    </xf>
    <xf numFmtId="0" fontId="79" fillId="0" borderId="64" xfId="238" applyFont="1" applyFill="1" applyBorder="1" applyAlignment="1">
      <alignment vertical="top"/>
      <protection/>
    </xf>
    <xf numFmtId="0" fontId="79" fillId="0" borderId="0" xfId="238" applyFont="1" applyFill="1" applyBorder="1" applyAlignment="1">
      <alignment horizontal="left" vertical="top"/>
      <protection/>
    </xf>
    <xf numFmtId="192" fontId="79" fillId="0" borderId="64" xfId="150" applyNumberFormat="1" applyFont="1" applyFill="1" applyBorder="1" applyAlignment="1">
      <alignment horizontal="left"/>
    </xf>
    <xf numFmtId="192" fontId="79" fillId="0" borderId="29" xfId="150" applyNumberFormat="1" applyFont="1" applyFill="1" applyBorder="1" applyAlignment="1">
      <alignment horizontal="left"/>
    </xf>
    <xf numFmtId="192" fontId="79" fillId="0" borderId="0" xfId="150" applyNumberFormat="1" applyFont="1" applyFill="1" applyBorder="1" applyAlignment="1">
      <alignment horizontal="left"/>
    </xf>
    <xf numFmtId="0" fontId="79" fillId="0" borderId="0" xfId="238" applyFont="1" applyFill="1">
      <alignment/>
      <protection/>
    </xf>
    <xf numFmtId="0" fontId="14" fillId="0" borderId="64" xfId="238" applyFont="1" applyFill="1" applyBorder="1" applyAlignment="1">
      <alignment vertical="top"/>
      <protection/>
    </xf>
    <xf numFmtId="192" fontId="12" fillId="0" borderId="0" xfId="238" applyNumberFormat="1" applyFont="1" applyFill="1">
      <alignment/>
      <protection/>
    </xf>
    <xf numFmtId="171" fontId="12" fillId="0" borderId="0" xfId="150" applyNumberFormat="1" applyFont="1" applyFill="1" applyBorder="1" applyAlignment="1">
      <alignment horizontal="left" vertical="top" wrapText="1"/>
    </xf>
    <xf numFmtId="0" fontId="79" fillId="0" borderId="64" xfId="238" applyFont="1" applyFill="1" applyBorder="1">
      <alignment/>
      <protection/>
    </xf>
    <xf numFmtId="0" fontId="79" fillId="0" borderId="29" xfId="238" applyFont="1" applyFill="1" applyBorder="1">
      <alignment/>
      <protection/>
    </xf>
    <xf numFmtId="171" fontId="79" fillId="0" borderId="0" xfId="150" applyNumberFormat="1" applyFont="1" applyFill="1" applyBorder="1" applyAlignment="1">
      <alignment horizontal="left" vertical="top" wrapText="1"/>
    </xf>
    <xf numFmtId="0" fontId="14" fillId="0" borderId="23" xfId="238" applyFont="1" applyFill="1" applyBorder="1" applyAlignment="1">
      <alignment vertical="top"/>
      <protection/>
    </xf>
    <xf numFmtId="0" fontId="12" fillId="0" borderId="24" xfId="238" applyFont="1" applyFill="1" applyBorder="1" applyAlignment="1">
      <alignment horizontal="left" vertical="top"/>
      <protection/>
    </xf>
    <xf numFmtId="0" fontId="12" fillId="0" borderId="23" xfId="238" applyFont="1" applyFill="1" applyBorder="1">
      <alignment/>
      <protection/>
    </xf>
    <xf numFmtId="192" fontId="12" fillId="0" borderId="25" xfId="150" applyNumberFormat="1" applyFont="1" applyFill="1" applyBorder="1" applyAlignment="1">
      <alignment horizontal="left"/>
    </xf>
    <xf numFmtId="171" fontId="12" fillId="0" borderId="24" xfId="150" applyNumberFormat="1" applyFont="1" applyFill="1" applyBorder="1" applyAlignment="1">
      <alignment horizontal="left" vertical="top" wrapText="1"/>
    </xf>
    <xf numFmtId="0" fontId="0" fillId="0" borderId="0" xfId="238" applyFont="1" applyFill="1" applyBorder="1" applyAlignment="1">
      <alignment vertical="top"/>
      <protection/>
    </xf>
    <xf numFmtId="0" fontId="0" fillId="0" borderId="18" xfId="238" applyFont="1" applyFill="1" applyBorder="1">
      <alignment/>
      <protection/>
    </xf>
    <xf numFmtId="0" fontId="0" fillId="0" borderId="64" xfId="238" applyFont="1" applyFill="1" applyBorder="1">
      <alignment/>
      <protection/>
    </xf>
    <xf numFmtId="43" fontId="0" fillId="0" borderId="64" xfId="150" applyFont="1" applyFill="1" applyBorder="1" applyAlignment="1">
      <alignment horizontal="center"/>
    </xf>
    <xf numFmtId="4" fontId="7" fillId="0" borderId="64" xfId="150" applyNumberFormat="1" applyFont="1" applyFill="1" applyBorder="1" applyAlignment="1">
      <alignment horizontal="center" vertical="top"/>
    </xf>
    <xf numFmtId="4" fontId="7" fillId="0" borderId="0" xfId="150" applyNumberFormat="1" applyFont="1" applyFill="1" applyBorder="1" applyAlignment="1">
      <alignment horizontal="center" vertical="top"/>
    </xf>
    <xf numFmtId="4" fontId="7" fillId="0" borderId="29" xfId="150" applyNumberFormat="1" applyFont="1" applyFill="1" applyBorder="1" applyAlignment="1">
      <alignment horizontal="center" vertical="top"/>
    </xf>
    <xf numFmtId="0" fontId="0" fillId="0" borderId="64" xfId="238" applyFont="1" applyFill="1" applyBorder="1" applyAlignment="1">
      <alignment horizontal="center"/>
      <protection/>
    </xf>
    <xf numFmtId="43" fontId="0" fillId="0" borderId="29" xfId="150" applyFont="1" applyFill="1" applyBorder="1" applyAlignment="1">
      <alignment horizontal="center"/>
    </xf>
    <xf numFmtId="0" fontId="0" fillId="0" borderId="29" xfId="238" applyFont="1" applyFill="1" applyBorder="1">
      <alignment/>
      <protection/>
    </xf>
    <xf numFmtId="0" fontId="6" fillId="0" borderId="0" xfId="238" applyFont="1" applyFill="1" applyBorder="1">
      <alignment/>
      <protection/>
    </xf>
    <xf numFmtId="0" fontId="6" fillId="0" borderId="0" xfId="238" applyFont="1" applyFill="1" applyBorder="1" applyAlignment="1">
      <alignment horizontal="left"/>
      <protection/>
    </xf>
    <xf numFmtId="14" fontId="6" fillId="0" borderId="0" xfId="238" applyNumberFormat="1" applyFont="1" applyFill="1" applyBorder="1" applyAlignment="1">
      <alignment horizontal="left"/>
      <protection/>
    </xf>
    <xf numFmtId="0" fontId="12" fillId="0" borderId="0" xfId="238" applyFont="1" applyFill="1" applyAlignment="1">
      <alignment vertical="top"/>
      <protection/>
    </xf>
    <xf numFmtId="192" fontId="12" fillId="0" borderId="23" xfId="150" applyNumberFormat="1" applyFont="1" applyFill="1" applyBorder="1" applyAlignment="1">
      <alignment horizontal="left"/>
    </xf>
    <xf numFmtId="193" fontId="2" fillId="0" borderId="0" xfId="0" applyNumberFormat="1" applyFont="1" applyFill="1" applyAlignment="1">
      <alignment horizontal="left" vertical="top"/>
    </xf>
    <xf numFmtId="0" fontId="6" fillId="0" borderId="0" xfId="0" applyFont="1" applyAlignment="1">
      <alignment horizontal="right"/>
    </xf>
    <xf numFmtId="171" fontId="0" fillId="0" borderId="0" xfId="0" applyNumberFormat="1" applyAlignment="1">
      <alignment/>
    </xf>
    <xf numFmtId="43" fontId="139" fillId="0" borderId="0" xfId="150" applyFont="1" applyAlignment="1">
      <alignment/>
    </xf>
    <xf numFmtId="171" fontId="0" fillId="0" borderId="62" xfId="0" applyNumberFormat="1" applyFont="1" applyBorder="1" applyAlignment="1">
      <alignment/>
    </xf>
    <xf numFmtId="43" fontId="2" fillId="0" borderId="0" xfId="150" applyFont="1" applyFill="1" applyAlignment="1">
      <alignment horizontal="left" vertical="top"/>
    </xf>
    <xf numFmtId="0" fontId="0" fillId="0" borderId="65" xfId="0" applyFont="1" applyFill="1" applyBorder="1" applyAlignment="1">
      <alignment/>
    </xf>
    <xf numFmtId="0" fontId="6" fillId="0" borderId="21" xfId="264" applyFont="1" applyFill="1" applyBorder="1" applyAlignment="1">
      <alignment horizontal="center"/>
      <protection/>
    </xf>
    <xf numFmtId="43" fontId="6" fillId="0" borderId="21" xfId="150" applyFont="1" applyFill="1" applyBorder="1" applyAlignment="1">
      <alignment/>
    </xf>
    <xf numFmtId="0" fontId="0" fillId="0" borderId="19" xfId="264" applyFont="1" applyFill="1" applyBorder="1">
      <alignment/>
      <protection/>
    </xf>
    <xf numFmtId="0" fontId="0" fillId="0" borderId="18" xfId="264" applyFont="1" applyFill="1" applyBorder="1" applyAlignment="1">
      <alignment horizontal="center"/>
      <protection/>
    </xf>
    <xf numFmtId="43" fontId="0" fillId="0" borderId="18" xfId="150" applyFont="1" applyFill="1" applyBorder="1" applyAlignment="1">
      <alignment/>
    </xf>
    <xf numFmtId="0" fontId="0" fillId="0" borderId="15" xfId="264" applyFont="1" applyFill="1" applyBorder="1">
      <alignment/>
      <protection/>
    </xf>
    <xf numFmtId="41" fontId="0" fillId="0" borderId="15" xfId="150" applyNumberFormat="1" applyFont="1" applyFill="1" applyBorder="1" applyAlignment="1">
      <alignment horizontal="center"/>
    </xf>
    <xf numFmtId="0" fontId="0" fillId="0" borderId="15" xfId="264" applyFont="1" applyFill="1" applyBorder="1" applyAlignment="1">
      <alignment horizontal="center"/>
      <protection/>
    </xf>
    <xf numFmtId="43" fontId="0" fillId="0" borderId="15" xfId="150" applyFont="1" applyFill="1" applyBorder="1" applyAlignment="1">
      <alignment horizontal="center" vertical="center"/>
    </xf>
    <xf numFmtId="41" fontId="0" fillId="0" borderId="15" xfId="150" applyNumberFormat="1" applyFont="1" applyFill="1" applyBorder="1" applyAlignment="1">
      <alignment/>
    </xf>
    <xf numFmtId="205" fontId="0" fillId="0" borderId="15" xfId="150" applyNumberFormat="1" applyFont="1" applyFill="1" applyBorder="1" applyAlignment="1">
      <alignment/>
    </xf>
    <xf numFmtId="0" fontId="0" fillId="0" borderId="0" xfId="264" applyFont="1" applyFill="1" applyBorder="1" applyAlignment="1">
      <alignment horizontal="center"/>
      <protection/>
    </xf>
    <xf numFmtId="0" fontId="0" fillId="0" borderId="0" xfId="264" applyFont="1" applyFill="1" applyAlignment="1" applyProtection="1">
      <alignment horizontal="center"/>
      <protection/>
    </xf>
    <xf numFmtId="0" fontId="0" fillId="0" borderId="62" xfId="150" applyNumberFormat="1" applyFont="1" applyFill="1" applyBorder="1" applyAlignment="1" applyProtection="1">
      <alignment horizontal="center"/>
      <protection/>
    </xf>
    <xf numFmtId="41" fontId="0" fillId="0" borderId="0" xfId="264" applyNumberFormat="1" applyFont="1" applyFill="1" applyBorder="1">
      <alignment/>
      <protection/>
    </xf>
    <xf numFmtId="0" fontId="0" fillId="0" borderId="19" xfId="264" applyFont="1" applyFill="1" applyBorder="1" applyAlignment="1">
      <alignment horizontal="center"/>
      <protection/>
    </xf>
    <xf numFmtId="0" fontId="0" fillId="0" borderId="15" xfId="264" applyFont="1" applyFill="1" applyBorder="1" applyAlignment="1">
      <alignment vertical="center" wrapText="1"/>
      <protection/>
    </xf>
    <xf numFmtId="0" fontId="0" fillId="0" borderId="0" xfId="150" applyNumberFormat="1" applyFont="1" applyFill="1" applyAlignment="1" applyProtection="1">
      <alignment horizontal="center"/>
      <protection/>
    </xf>
    <xf numFmtId="49" fontId="14" fillId="0" borderId="0" xfId="0" applyNumberFormat="1" applyFont="1" applyFill="1" applyAlignment="1">
      <alignment/>
    </xf>
    <xf numFmtId="193" fontId="14" fillId="0" borderId="62" xfId="150" applyNumberFormat="1" applyFont="1" applyFill="1" applyBorder="1" applyAlignment="1">
      <alignment/>
    </xf>
    <xf numFmtId="14" fontId="0" fillId="0" borderId="15" xfId="264" applyNumberFormat="1" applyFont="1" applyFill="1" applyBorder="1">
      <alignment/>
      <protection/>
    </xf>
    <xf numFmtId="0" fontId="139" fillId="0" borderId="0" xfId="0" applyFont="1" applyFill="1" applyAlignment="1">
      <alignment/>
    </xf>
    <xf numFmtId="49" fontId="140" fillId="0" borderId="63" xfId="263" applyNumberFormat="1" applyFont="1" applyBorder="1" applyAlignment="1">
      <alignment horizontal="left" vertical="top" indent="2"/>
      <protection/>
    </xf>
    <xf numFmtId="49" fontId="140" fillId="0" borderId="64" xfId="263" applyNumberFormat="1" applyFont="1" applyBorder="1" applyAlignment="1">
      <alignment horizontal="left" vertical="top" indent="2"/>
      <protection/>
    </xf>
    <xf numFmtId="49" fontId="140" fillId="0" borderId="23" xfId="263" applyNumberFormat="1" applyFont="1" applyBorder="1" applyAlignment="1">
      <alignment horizontal="left" vertical="top" indent="2"/>
      <protection/>
    </xf>
    <xf numFmtId="49" fontId="141" fillId="0" borderId="15" xfId="263" applyNumberFormat="1" applyFont="1" applyBorder="1" applyAlignment="1">
      <alignment horizontal="center" vertical="top"/>
      <protection/>
    </xf>
    <xf numFmtId="49" fontId="140" fillId="0" borderId="0" xfId="263" applyNumberFormat="1" applyFont="1" applyAlignment="1">
      <alignment vertical="top"/>
      <protection/>
    </xf>
    <xf numFmtId="206" fontId="140" fillId="0" borderId="61" xfId="263" applyNumberFormat="1" applyFont="1" applyBorder="1" applyAlignment="1">
      <alignment horizontal="right" vertical="top"/>
      <protection/>
    </xf>
    <xf numFmtId="197" fontId="140" fillId="0" borderId="61" xfId="263" applyNumberFormat="1" applyFont="1" applyBorder="1" applyAlignment="1">
      <alignment horizontal="right" vertical="top"/>
      <protection/>
    </xf>
    <xf numFmtId="49" fontId="142" fillId="0" borderId="0" xfId="263" applyNumberFormat="1" applyFont="1" applyAlignment="1">
      <alignment horizontal="left" vertical="top" indent="2"/>
      <protection/>
    </xf>
    <xf numFmtId="206" fontId="142" fillId="0" borderId="0" xfId="263" applyNumberFormat="1" applyFont="1" applyAlignment="1">
      <alignment horizontal="right" vertical="top"/>
      <protection/>
    </xf>
    <xf numFmtId="197" fontId="142" fillId="0" borderId="0" xfId="263" applyNumberFormat="1" applyFont="1" applyAlignment="1">
      <alignment horizontal="right" vertical="top"/>
      <protection/>
    </xf>
    <xf numFmtId="197" fontId="140" fillId="0" borderId="24" xfId="263" applyNumberFormat="1" applyFont="1" applyBorder="1" applyAlignment="1">
      <alignment horizontal="right" vertical="top"/>
      <protection/>
    </xf>
    <xf numFmtId="206" fontId="140" fillId="0" borderId="24" xfId="263" applyNumberFormat="1" applyFont="1" applyBorder="1" applyAlignment="1">
      <alignment horizontal="right" vertical="top"/>
      <protection/>
    </xf>
    <xf numFmtId="49" fontId="141" fillId="0" borderId="0" xfId="263" applyNumberFormat="1" applyFont="1" applyAlignment="1">
      <alignment horizontal="left" vertical="top" indent="2"/>
      <protection/>
    </xf>
    <xf numFmtId="206" fontId="141" fillId="0" borderId="0" xfId="263" applyNumberFormat="1" applyFont="1" applyAlignment="1">
      <alignment horizontal="right" vertical="top"/>
      <protection/>
    </xf>
    <xf numFmtId="197" fontId="141" fillId="0" borderId="0" xfId="263" applyNumberFormat="1" applyFont="1" applyAlignment="1">
      <alignment horizontal="right" vertical="top"/>
      <protection/>
    </xf>
    <xf numFmtId="49" fontId="142" fillId="0" borderId="0" xfId="263" applyNumberFormat="1" applyFont="1" applyAlignment="1">
      <alignment horizontal="left" vertical="top" indent="1"/>
      <protection/>
    </xf>
    <xf numFmtId="49" fontId="141" fillId="0" borderId="0" xfId="263" applyNumberFormat="1" applyFont="1" applyAlignment="1">
      <alignment vertical="top"/>
      <protection/>
    </xf>
    <xf numFmtId="49" fontId="140" fillId="0" borderId="61" xfId="263" applyNumberFormat="1" applyFont="1" applyBorder="1" applyAlignment="1">
      <alignment horizontal="left" vertical="top" indent="2"/>
      <protection/>
    </xf>
    <xf numFmtId="206" fontId="143" fillId="0" borderId="61" xfId="263" applyNumberFormat="1" applyFont="1" applyBorder="1" applyAlignment="1">
      <alignment horizontal="right" vertical="top"/>
      <protection/>
    </xf>
    <xf numFmtId="49" fontId="140" fillId="0" borderId="63" xfId="235" applyNumberFormat="1" applyFont="1" applyBorder="1" applyAlignment="1">
      <alignment horizontal="left" vertical="top" indent="2"/>
      <protection/>
    </xf>
    <xf numFmtId="49" fontId="140" fillId="0" borderId="64" xfId="235" applyNumberFormat="1" applyFont="1" applyBorder="1" applyAlignment="1">
      <alignment horizontal="left" vertical="top" indent="2"/>
      <protection/>
    </xf>
    <xf numFmtId="49" fontId="140" fillId="0" borderId="23" xfId="235" applyNumberFormat="1" applyFont="1" applyBorder="1" applyAlignment="1">
      <alignment horizontal="left" vertical="top" indent="2"/>
      <protection/>
    </xf>
    <xf numFmtId="49" fontId="141" fillId="0" borderId="15" xfId="235" applyNumberFormat="1" applyFont="1" applyBorder="1" applyAlignment="1">
      <alignment horizontal="center" vertical="top"/>
      <protection/>
    </xf>
    <xf numFmtId="49" fontId="140" fillId="0" borderId="0" xfId="235" applyNumberFormat="1" applyFont="1" applyAlignment="1">
      <alignment vertical="top"/>
      <protection/>
    </xf>
    <xf numFmtId="206" fontId="140" fillId="0" borderId="61" xfId="235" applyNumberFormat="1" applyFont="1" applyBorder="1" applyAlignment="1">
      <alignment horizontal="right" vertical="top"/>
      <protection/>
    </xf>
    <xf numFmtId="197" fontId="140" fillId="0" borderId="61" xfId="235" applyNumberFormat="1" applyFont="1" applyBorder="1" applyAlignment="1">
      <alignment horizontal="right" vertical="top"/>
      <protection/>
    </xf>
    <xf numFmtId="49" fontId="142" fillId="0" borderId="0" xfId="235" applyNumberFormat="1" applyFont="1" applyAlignment="1">
      <alignment horizontal="left" vertical="top" indent="2"/>
      <protection/>
    </xf>
    <xf numFmtId="206" fontId="142" fillId="0" borderId="0" xfId="235" applyNumberFormat="1" applyFont="1" applyAlignment="1">
      <alignment horizontal="right" vertical="top"/>
      <protection/>
    </xf>
    <xf numFmtId="197" fontId="142" fillId="0" borderId="0" xfId="235" applyNumberFormat="1" applyFont="1" applyAlignment="1">
      <alignment horizontal="right" vertical="top"/>
      <protection/>
    </xf>
    <xf numFmtId="197" fontId="140" fillId="0" borderId="24" xfId="235" applyNumberFormat="1" applyFont="1" applyBorder="1" applyAlignment="1">
      <alignment horizontal="right" vertical="top"/>
      <protection/>
    </xf>
    <xf numFmtId="206" fontId="140" fillId="0" borderId="24" xfId="235" applyNumberFormat="1" applyFont="1" applyBorder="1" applyAlignment="1">
      <alignment horizontal="right" vertical="top"/>
      <protection/>
    </xf>
    <xf numFmtId="49" fontId="141" fillId="0" borderId="0" xfId="235" applyNumberFormat="1" applyFont="1" applyAlignment="1">
      <alignment horizontal="left" vertical="top" indent="2"/>
      <protection/>
    </xf>
    <xf numFmtId="206" fontId="141" fillId="0" borderId="0" xfId="235" applyNumberFormat="1" applyFont="1" applyAlignment="1">
      <alignment horizontal="right" vertical="top"/>
      <protection/>
    </xf>
    <xf numFmtId="197" fontId="141" fillId="0" borderId="0" xfId="235" applyNumberFormat="1" applyFont="1" applyAlignment="1">
      <alignment horizontal="right" vertical="top"/>
      <protection/>
    </xf>
    <xf numFmtId="49" fontId="142" fillId="0" borderId="0" xfId="235" applyNumberFormat="1" applyFont="1" applyAlignment="1">
      <alignment horizontal="left" vertical="top" indent="1"/>
      <protection/>
    </xf>
    <xf numFmtId="49" fontId="141" fillId="0" borderId="0" xfId="235" applyNumberFormat="1" applyFont="1" applyAlignment="1">
      <alignment vertical="top"/>
      <protection/>
    </xf>
    <xf numFmtId="49" fontId="140" fillId="0" borderId="61" xfId="235" applyNumberFormat="1" applyFont="1" applyBorder="1" applyAlignment="1">
      <alignment horizontal="left" vertical="top" indent="2"/>
      <protection/>
    </xf>
    <xf numFmtId="206" fontId="143" fillId="0" borderId="61" xfId="235" applyNumberFormat="1" applyFont="1" applyBorder="1" applyAlignment="1">
      <alignment horizontal="right" vertical="top"/>
      <protection/>
    </xf>
    <xf numFmtId="49" fontId="6" fillId="0" borderId="0" xfId="0" applyNumberFormat="1" applyFont="1" applyFill="1" applyAlignment="1">
      <alignment/>
    </xf>
    <xf numFmtId="194" fontId="0" fillId="0" borderId="0" xfId="238" applyNumberFormat="1" applyFont="1" applyFill="1" applyAlignment="1">
      <alignment/>
      <protection/>
    </xf>
    <xf numFmtId="43" fontId="3" fillId="0" borderId="0" xfId="150" applyFont="1" applyFill="1" applyAlignment="1">
      <alignment horizontal="left" vertical="center"/>
    </xf>
    <xf numFmtId="192" fontId="0" fillId="0" borderId="0" xfId="150" applyNumberFormat="1" applyFont="1" applyFill="1" applyBorder="1" applyAlignment="1">
      <alignment/>
    </xf>
    <xf numFmtId="192" fontId="0" fillId="0" borderId="0" xfId="238" applyNumberFormat="1" applyFont="1" applyFill="1" applyBorder="1">
      <alignment/>
      <protection/>
    </xf>
    <xf numFmtId="0" fontId="13" fillId="0" borderId="0" xfId="150" applyNumberFormat="1" applyFont="1" applyFill="1" applyBorder="1" applyAlignment="1">
      <alignment horizontal="center" vertical="top" wrapText="1"/>
    </xf>
    <xf numFmtId="192" fontId="14" fillId="0" borderId="62" xfId="154" applyNumberFormat="1" applyFont="1" applyFill="1" applyBorder="1" applyAlignment="1">
      <alignment/>
    </xf>
    <xf numFmtId="194" fontId="12" fillId="0" borderId="0" xfId="150" applyNumberFormat="1" applyFont="1" applyFill="1" applyAlignment="1">
      <alignment/>
    </xf>
    <xf numFmtId="192" fontId="14" fillId="0" borderId="53" xfId="150" applyNumberFormat="1" applyFont="1" applyFill="1" applyBorder="1" applyAlignment="1">
      <alignment/>
    </xf>
    <xf numFmtId="0" fontId="12" fillId="0" borderId="0" xfId="238" applyNumberFormat="1" applyFont="1" applyFill="1" applyAlignment="1">
      <alignment/>
      <protection/>
    </xf>
    <xf numFmtId="192" fontId="12" fillId="0" borderId="0" xfId="150" applyNumberFormat="1" applyFont="1" applyFill="1" applyBorder="1" applyAlignment="1">
      <alignment/>
    </xf>
    <xf numFmtId="0" fontId="12" fillId="0" borderId="0" xfId="238" applyNumberFormat="1" applyFont="1" applyFill="1" applyAlignment="1">
      <alignment horizontal="left"/>
      <protection/>
    </xf>
    <xf numFmtId="0" fontId="3" fillId="0" borderId="0" xfId="0" applyFont="1" applyFill="1" applyAlignment="1">
      <alignment vertical="center"/>
    </xf>
    <xf numFmtId="192" fontId="12" fillId="0" borderId="0" xfId="0" applyNumberFormat="1" applyFont="1" applyFill="1" applyAlignment="1">
      <alignment/>
    </xf>
    <xf numFmtId="193" fontId="0" fillId="0" borderId="0" xfId="0" applyNumberFormat="1" applyFont="1" applyFill="1" applyAlignment="1">
      <alignment/>
    </xf>
    <xf numFmtId="0" fontId="85" fillId="0" borderId="19" xfId="0" applyFont="1" applyBorder="1" applyAlignment="1">
      <alignment horizontal="center" vertical="center"/>
    </xf>
    <xf numFmtId="0" fontId="85" fillId="0" borderId="19" xfId="0" applyFont="1" applyBorder="1" applyAlignment="1">
      <alignment horizontal="center" vertical="center" wrapText="1"/>
    </xf>
    <xf numFmtId="0" fontId="85" fillId="0" borderId="19" xfId="0" applyFont="1" applyBorder="1" applyAlignment="1">
      <alignment vertical="center"/>
    </xf>
    <xf numFmtId="17" fontId="85" fillId="0" borderId="18" xfId="0" applyNumberFormat="1" applyFont="1" applyBorder="1" applyAlignment="1">
      <alignment horizontal="center" vertical="center"/>
    </xf>
    <xf numFmtId="0" fontId="60" fillId="0" borderId="19" xfId="0" applyFont="1" applyBorder="1" applyAlignment="1">
      <alignment horizontal="center" vertical="center" wrapText="1"/>
    </xf>
    <xf numFmtId="14" fontId="86" fillId="0" borderId="15" xfId="0" applyNumberFormat="1" applyFont="1" applyBorder="1" applyAlignment="1">
      <alignment horizontal="center" vertical="center"/>
    </xf>
    <xf numFmtId="0" fontId="87" fillId="0" borderId="15" xfId="0" applyFont="1" applyFill="1" applyBorder="1" applyAlignment="1">
      <alignment vertical="center"/>
    </xf>
    <xf numFmtId="192" fontId="88" fillId="55" borderId="15" xfId="150" applyNumberFormat="1" applyFont="1" applyFill="1" applyBorder="1" applyAlignment="1">
      <alignment vertical="center"/>
    </xf>
    <xf numFmtId="192" fontId="87" fillId="55" borderId="15" xfId="150" applyNumberFormat="1" applyFont="1" applyFill="1" applyBorder="1" applyAlignment="1">
      <alignment vertical="center"/>
    </xf>
    <xf numFmtId="192" fontId="87" fillId="0" borderId="15" xfId="0" applyNumberFormat="1" applyFont="1" applyBorder="1" applyAlignment="1">
      <alignment vertical="center"/>
    </xf>
    <xf numFmtId="0" fontId="87" fillId="55" borderId="15" xfId="0" applyFont="1" applyFill="1" applyBorder="1" applyAlignment="1">
      <alignment horizontal="center" vertical="center"/>
    </xf>
    <xf numFmtId="0" fontId="87" fillId="55" borderId="15" xfId="0" applyFont="1" applyFill="1" applyBorder="1" applyAlignment="1">
      <alignment horizontal="left" vertical="center"/>
    </xf>
    <xf numFmtId="14" fontId="87" fillId="55" borderId="15" xfId="0" applyNumberFormat="1" applyFont="1" applyFill="1" applyBorder="1" applyAlignment="1">
      <alignment horizontal="center" vertical="center"/>
    </xf>
    <xf numFmtId="0" fontId="87" fillId="0" borderId="15" xfId="0" applyFont="1" applyBorder="1" applyAlignment="1">
      <alignment vertical="center"/>
    </xf>
    <xf numFmtId="14" fontId="86" fillId="55" borderId="15" xfId="0" applyNumberFormat="1" applyFont="1" applyFill="1" applyBorder="1" applyAlignment="1">
      <alignment horizontal="center" vertical="center"/>
    </xf>
    <xf numFmtId="0" fontId="87" fillId="55" borderId="15" xfId="0" applyFont="1" applyFill="1" applyBorder="1" applyAlignment="1">
      <alignment vertical="center"/>
    </xf>
    <xf numFmtId="0" fontId="85" fillId="55" borderId="19" xfId="0" applyFont="1" applyFill="1" applyBorder="1" applyAlignment="1">
      <alignment horizontal="center" vertical="center"/>
    </xf>
    <xf numFmtId="0" fontId="86" fillId="0" borderId="15" xfId="0" applyFont="1" applyBorder="1" applyAlignment="1">
      <alignment horizontal="center" vertical="center"/>
    </xf>
    <xf numFmtId="0" fontId="89" fillId="0" borderId="15" xfId="0" applyFont="1" applyFill="1" applyBorder="1" applyAlignment="1">
      <alignment horizontal="center" vertical="center"/>
    </xf>
    <xf numFmtId="192" fontId="90" fillId="0" borderId="15" xfId="0" applyNumberFormat="1" applyFont="1" applyBorder="1" applyAlignment="1">
      <alignment vertical="center"/>
    </xf>
    <xf numFmtId="0" fontId="86" fillId="0" borderId="15" xfId="0" applyFont="1" applyBorder="1" applyAlignment="1">
      <alignment horizontal="center"/>
    </xf>
    <xf numFmtId="0" fontId="86" fillId="0" borderId="15" xfId="0" applyFont="1" applyBorder="1" applyAlignment="1">
      <alignment/>
    </xf>
    <xf numFmtId="0" fontId="44" fillId="0" borderId="15" xfId="0" applyFont="1" applyFill="1" applyBorder="1" applyAlignment="1">
      <alignment horizontal="center" vertical="top" wrapText="1"/>
    </xf>
    <xf numFmtId="9" fontId="6" fillId="0" borderId="15" xfId="275" applyFont="1" applyFill="1" applyBorder="1" applyAlignment="1">
      <alignment horizontal="center"/>
    </xf>
    <xf numFmtId="9" fontId="60" fillId="0" borderId="15" xfId="0" applyNumberFormat="1" applyFont="1" applyBorder="1" applyAlignment="1">
      <alignment horizontal="center"/>
    </xf>
    <xf numFmtId="0" fontId="13" fillId="0" borderId="15" xfId="150" applyNumberFormat="1" applyFont="1" applyFill="1" applyBorder="1" applyAlignment="1">
      <alignment horizontal="center" vertical="top" wrapText="1"/>
    </xf>
    <xf numFmtId="193" fontId="12" fillId="0" borderId="15" xfId="150" applyNumberFormat="1" applyFont="1" applyFill="1" applyBorder="1" applyAlignment="1">
      <alignment horizontal="center" vertical="center"/>
    </xf>
    <xf numFmtId="193" fontId="13" fillId="0" borderId="0" xfId="150" applyNumberFormat="1" applyFont="1" applyFill="1" applyBorder="1" applyAlignment="1">
      <alignment horizontal="center" vertical="top" wrapText="1"/>
    </xf>
    <xf numFmtId="49" fontId="14" fillId="0" borderId="0" xfId="154" applyNumberFormat="1" applyFont="1" applyFill="1" applyAlignment="1">
      <alignment horizontal="left" vertical="top"/>
    </xf>
    <xf numFmtId="49" fontId="14" fillId="0" borderId="0" xfId="0" applyNumberFormat="1" applyFont="1" applyFill="1" applyAlignment="1" quotePrefix="1">
      <alignment vertical="top"/>
    </xf>
    <xf numFmtId="49" fontId="18" fillId="0" borderId="0" xfId="154" applyNumberFormat="1" applyFont="1" applyFill="1" applyAlignment="1">
      <alignment vertical="top"/>
    </xf>
    <xf numFmtId="49" fontId="12" fillId="0" borderId="0" xfId="0" applyNumberFormat="1" applyFont="1" applyFill="1" applyAlignment="1">
      <alignment vertical="top"/>
    </xf>
    <xf numFmtId="49" fontId="14" fillId="0" borderId="0" xfId="154" applyNumberFormat="1" applyFont="1" applyFill="1" applyAlignment="1">
      <alignment/>
    </xf>
    <xf numFmtId="49" fontId="18" fillId="0" borderId="0" xfId="154" applyNumberFormat="1" applyFont="1" applyFill="1" applyAlignment="1">
      <alignment/>
    </xf>
    <xf numFmtId="49" fontId="12" fillId="0" borderId="0" xfId="150" applyNumberFormat="1" applyFont="1" applyFill="1" applyAlignment="1">
      <alignment horizontal="left"/>
    </xf>
    <xf numFmtId="49" fontId="12" fillId="0" borderId="0" xfId="153" applyNumberFormat="1" applyFont="1" applyFill="1" applyBorder="1" applyAlignment="1">
      <alignment/>
    </xf>
    <xf numFmtId="193" fontId="12" fillId="0" borderId="0" xfId="154" applyNumberFormat="1" applyFont="1" applyFill="1" applyAlignment="1">
      <alignment/>
    </xf>
    <xf numFmtId="192" fontId="14" fillId="0" borderId="0" xfId="150" applyNumberFormat="1" applyFont="1" applyFill="1" applyBorder="1" applyAlignment="1">
      <alignment/>
    </xf>
    <xf numFmtId="49" fontId="13" fillId="0" borderId="19" xfId="154" applyNumberFormat="1" applyFont="1" applyFill="1" applyBorder="1" applyAlignment="1">
      <alignment horizontal="center" vertical="top" wrapText="1"/>
    </xf>
    <xf numFmtId="49" fontId="13" fillId="0" borderId="20" xfId="154" applyNumberFormat="1" applyFont="1" applyFill="1" applyBorder="1" applyAlignment="1">
      <alignment horizontal="center" vertical="top" wrapText="1"/>
    </xf>
    <xf numFmtId="0" fontId="12" fillId="0" borderId="18" xfId="0" applyNumberFormat="1" applyFont="1" applyFill="1" applyBorder="1" applyAlignment="1">
      <alignment/>
    </xf>
    <xf numFmtId="192" fontId="12" fillId="0" borderId="19" xfId="150" applyNumberFormat="1" applyFont="1" applyFill="1" applyBorder="1" applyAlignment="1">
      <alignment horizontal="left" indent="1"/>
    </xf>
    <xf numFmtId="196" fontId="12" fillId="0" borderId="19" xfId="276" applyNumberFormat="1" applyFont="1" applyFill="1" applyBorder="1" applyAlignment="1">
      <alignment horizontal="center" vertical="center"/>
    </xf>
    <xf numFmtId="0" fontId="12" fillId="0" borderId="64" xfId="154" applyNumberFormat="1" applyFont="1" applyFill="1" applyBorder="1" applyAlignment="1">
      <alignment vertical="center"/>
    </xf>
    <xf numFmtId="192" fontId="12" fillId="0" borderId="45" xfId="150" applyNumberFormat="1" applyFont="1" applyFill="1" applyBorder="1" applyAlignment="1">
      <alignment horizontal="left" vertical="center" indent="1"/>
    </xf>
    <xf numFmtId="196" fontId="12" fillId="0" borderId="45" xfId="276" applyNumberFormat="1" applyFont="1" applyFill="1" applyBorder="1" applyAlignment="1">
      <alignment horizontal="center" vertical="center"/>
    </xf>
    <xf numFmtId="0" fontId="12" fillId="0" borderId="23" xfId="0" applyFont="1" applyFill="1" applyBorder="1" applyAlignment="1">
      <alignment wrapText="1"/>
    </xf>
    <xf numFmtId="192" fontId="12" fillId="0" borderId="65" xfId="150" applyNumberFormat="1" applyFont="1" applyFill="1" applyBorder="1" applyAlignment="1">
      <alignment horizontal="left" vertical="center" indent="1"/>
    </xf>
    <xf numFmtId="196" fontId="12" fillId="0" borderId="65" xfId="276" applyNumberFormat="1" applyFont="1" applyFill="1" applyBorder="1" applyAlignment="1">
      <alignment horizontal="center" vertical="center"/>
    </xf>
    <xf numFmtId="194" fontId="12" fillId="0" borderId="24" xfId="150" applyNumberFormat="1" applyFont="1" applyFill="1" applyBorder="1" applyAlignment="1">
      <alignment/>
    </xf>
    <xf numFmtId="200" fontId="12" fillId="0" borderId="0" xfId="150" applyNumberFormat="1" applyFont="1" applyFill="1" applyBorder="1" applyAlignment="1">
      <alignment/>
    </xf>
    <xf numFmtId="199" fontId="12" fillId="0" borderId="0" xfId="150" applyNumberFormat="1" applyFont="1" applyFill="1" applyBorder="1" applyAlignment="1">
      <alignment horizontal="center" vertical="center"/>
    </xf>
    <xf numFmtId="199" fontId="13" fillId="0" borderId="0" xfId="150" applyNumberFormat="1" applyFont="1" applyFill="1" applyBorder="1" applyAlignment="1">
      <alignment horizontal="center"/>
    </xf>
    <xf numFmtId="200" fontId="14" fillId="0" borderId="0" xfId="150" applyNumberFormat="1" applyFont="1" applyFill="1" applyBorder="1" applyAlignment="1">
      <alignment horizontal="left"/>
    </xf>
    <xf numFmtId="200" fontId="14" fillId="0" borderId="0" xfId="150" applyNumberFormat="1" applyFont="1" applyFill="1" applyBorder="1" applyAlignment="1">
      <alignment horizontal="center"/>
    </xf>
    <xf numFmtId="200" fontId="44" fillId="0" borderId="0" xfId="150" applyNumberFormat="1" applyFont="1" applyFill="1" applyBorder="1" applyAlignment="1">
      <alignment horizontal="center" vertical="center"/>
    </xf>
    <xf numFmtId="200" fontId="44" fillId="0" borderId="0" xfId="150" applyNumberFormat="1" applyFont="1" applyFill="1" applyBorder="1" applyAlignment="1">
      <alignment horizontal="left"/>
    </xf>
    <xf numFmtId="199" fontId="9" fillId="0" borderId="0" xfId="150" applyNumberFormat="1" applyFont="1" applyFill="1" applyBorder="1" applyAlignment="1">
      <alignment/>
    </xf>
    <xf numFmtId="199" fontId="91" fillId="0" borderId="0" xfId="150" applyNumberFormat="1" applyFont="1" applyFill="1" applyBorder="1" applyAlignment="1">
      <alignment horizontal="center"/>
    </xf>
    <xf numFmtId="201" fontId="14" fillId="0" borderId="0" xfId="238" applyNumberFormat="1" applyFont="1" applyFill="1" applyBorder="1" applyAlignment="1">
      <alignment horizontal="left"/>
      <protection/>
    </xf>
    <xf numFmtId="200" fontId="14" fillId="0" borderId="0" xfId="150" applyNumberFormat="1" applyFont="1" applyFill="1" applyBorder="1" applyAlignment="1">
      <alignment horizontal="center" vertical="center"/>
    </xf>
    <xf numFmtId="199" fontId="9" fillId="0" borderId="0" xfId="150" applyNumberFormat="1" applyFont="1" applyFill="1" applyBorder="1" applyAlignment="1">
      <alignment horizontal="center" vertical="top" wrapText="1"/>
    </xf>
    <xf numFmtId="199" fontId="9" fillId="0" borderId="25" xfId="150" applyNumberFormat="1" applyFont="1" applyFill="1" applyBorder="1" applyAlignment="1" quotePrefix="1">
      <alignment horizontal="center" vertical="top"/>
    </xf>
    <xf numFmtId="199" fontId="9" fillId="0" borderId="15" xfId="150" applyNumberFormat="1" applyFont="1" applyFill="1" applyBorder="1" applyAlignment="1">
      <alignment horizontal="center" vertical="top" wrapText="1"/>
    </xf>
    <xf numFmtId="199" fontId="9" fillId="0" borderId="25" xfId="150" applyNumberFormat="1" applyFont="1" applyFill="1" applyBorder="1" applyAlignment="1">
      <alignment horizontal="center" vertical="top" wrapText="1"/>
    </xf>
    <xf numFmtId="199" fontId="9" fillId="0" borderId="65" xfId="150" applyNumberFormat="1" applyFont="1" applyFill="1" applyBorder="1" applyAlignment="1">
      <alignment horizontal="center" vertical="top"/>
    </xf>
    <xf numFmtId="199" fontId="9" fillId="0" borderId="0" xfId="150" applyNumberFormat="1" applyFont="1" applyFill="1" applyBorder="1" applyAlignment="1">
      <alignment/>
    </xf>
    <xf numFmtId="0" fontId="9" fillId="0" borderId="44" xfId="150" applyNumberFormat="1" applyFont="1" applyFill="1" applyBorder="1" applyAlignment="1">
      <alignment horizontal="center"/>
    </xf>
    <xf numFmtId="199" fontId="9" fillId="0" borderId="64" xfId="150" applyNumberFormat="1" applyFont="1" applyFill="1" applyBorder="1" applyAlignment="1">
      <alignment horizontal="left"/>
    </xf>
    <xf numFmtId="43" fontId="9" fillId="0" borderId="19" xfId="150" applyFont="1" applyFill="1" applyBorder="1" applyAlignment="1">
      <alignment horizontal="center" vertical="center"/>
    </xf>
    <xf numFmtId="202" fontId="9" fillId="0" borderId="0" xfId="150" applyNumberFormat="1" applyFont="1" applyFill="1" applyBorder="1" applyAlignment="1">
      <alignment horizontal="center"/>
    </xf>
    <xf numFmtId="192" fontId="9" fillId="0" borderId="19" xfId="150" applyNumberFormat="1" applyFont="1" applyFill="1" applyBorder="1" applyAlignment="1">
      <alignment/>
    </xf>
    <xf numFmtId="192" fontId="9" fillId="0" borderId="45" xfId="150" applyNumberFormat="1" applyFont="1" applyFill="1" applyBorder="1" applyAlignment="1">
      <alignment/>
    </xf>
    <xf numFmtId="192" fontId="9" fillId="0" borderId="29" xfId="150" applyNumberFormat="1" applyFont="1" applyFill="1" applyBorder="1" applyAlignment="1">
      <alignment/>
    </xf>
    <xf numFmtId="49" fontId="9" fillId="0" borderId="0" xfId="150" applyNumberFormat="1" applyFont="1" applyFill="1" applyBorder="1" applyAlignment="1">
      <alignment/>
    </xf>
    <xf numFmtId="0" fontId="9" fillId="0" borderId="45" xfId="150" applyNumberFormat="1" applyFont="1" applyFill="1" applyBorder="1" applyAlignment="1">
      <alignment horizontal="center" vertical="center"/>
    </xf>
    <xf numFmtId="10" fontId="9" fillId="0" borderId="0" xfId="150" applyNumberFormat="1" applyFont="1" applyFill="1" applyBorder="1" applyAlignment="1">
      <alignment horizontal="center"/>
    </xf>
    <xf numFmtId="199" fontId="9" fillId="0" borderId="21" xfId="150" applyNumberFormat="1" applyFont="1" applyFill="1" applyBorder="1" applyAlignment="1">
      <alignment horizontal="left"/>
    </xf>
    <xf numFmtId="199" fontId="9" fillId="0" borderId="61" xfId="150" applyNumberFormat="1" applyFont="1" applyFill="1" applyBorder="1" applyAlignment="1">
      <alignment/>
    </xf>
    <xf numFmtId="199" fontId="9" fillId="0" borderId="61" xfId="150" applyNumberFormat="1" applyFont="1" applyFill="1" applyBorder="1" applyAlignment="1">
      <alignment horizontal="center" vertical="center"/>
    </xf>
    <xf numFmtId="192" fontId="44" fillId="0" borderId="22" xfId="150" applyNumberFormat="1" applyFont="1" applyFill="1" applyBorder="1" applyAlignment="1">
      <alignment/>
    </xf>
    <xf numFmtId="192" fontId="44" fillId="0" borderId="15" xfId="150" applyNumberFormat="1" applyFont="1" applyFill="1" applyBorder="1" applyAlignment="1">
      <alignment/>
    </xf>
    <xf numFmtId="199" fontId="9" fillId="0" borderId="0" xfId="150" applyNumberFormat="1" applyFont="1" applyFill="1" applyBorder="1" applyAlignment="1">
      <alignment horizontal="center" vertical="center"/>
    </xf>
    <xf numFmtId="200" fontId="9" fillId="0" borderId="0" xfId="150" applyNumberFormat="1" applyFont="1" applyFill="1" applyBorder="1" applyAlignment="1">
      <alignment/>
    </xf>
    <xf numFmtId="200" fontId="12" fillId="0" borderId="0" xfId="150" applyNumberFormat="1" applyFont="1" applyFill="1" applyBorder="1" applyAlignment="1">
      <alignment horizontal="left"/>
    </xf>
    <xf numFmtId="199" fontId="12" fillId="0" borderId="0" xfId="160" applyNumberFormat="1" applyFont="1" applyFill="1" applyBorder="1" applyAlignment="1">
      <alignment vertical="top"/>
    </xf>
    <xf numFmtId="193" fontId="2" fillId="0" borderId="0" xfId="0" applyNumberFormat="1" applyFont="1" applyFill="1" applyBorder="1" applyAlignment="1">
      <alignment/>
    </xf>
    <xf numFmtId="171" fontId="2" fillId="0" borderId="0" xfId="0" applyNumberFormat="1" applyFont="1" applyFill="1" applyBorder="1" applyAlignment="1">
      <alignment/>
    </xf>
    <xf numFmtId="192" fontId="14" fillId="0" borderId="62" xfId="150" applyNumberFormat="1" applyFont="1" applyFill="1" applyBorder="1" applyAlignment="1">
      <alignment/>
    </xf>
    <xf numFmtId="192" fontId="14" fillId="0" borderId="62" xfId="150" applyNumberFormat="1" applyFont="1" applyFill="1" applyBorder="1" applyAlignment="1">
      <alignment horizontal="left"/>
    </xf>
    <xf numFmtId="192" fontId="14" fillId="0" borderId="62" xfId="150" applyNumberFormat="1" applyFont="1" applyFill="1" applyBorder="1" applyAlignment="1">
      <alignment/>
    </xf>
    <xf numFmtId="0" fontId="37" fillId="0" borderId="0" xfId="0" applyFont="1" applyFill="1" applyAlignment="1">
      <alignment horizontal="center"/>
    </xf>
    <xf numFmtId="193" fontId="12" fillId="0" borderId="0" xfId="0" applyNumberFormat="1" applyFont="1" applyFill="1" applyBorder="1" applyAlignment="1">
      <alignment/>
    </xf>
    <xf numFmtId="49" fontId="0" fillId="0" borderId="0" xfId="238" applyNumberFormat="1" applyFont="1" applyFill="1" applyAlignment="1">
      <alignment horizontal="left" indent="2"/>
      <protection/>
    </xf>
    <xf numFmtId="0" fontId="87" fillId="56" borderId="15" xfId="0" applyFont="1" applyFill="1" applyBorder="1" applyAlignment="1">
      <alignment vertical="center"/>
    </xf>
    <xf numFmtId="192" fontId="88" fillId="56" borderId="15" xfId="150" applyNumberFormat="1" applyFont="1" applyFill="1" applyBorder="1" applyAlignment="1">
      <alignment vertical="center"/>
    </xf>
    <xf numFmtId="192" fontId="87" fillId="56" borderId="15" xfId="150" applyNumberFormat="1" applyFont="1" applyFill="1" applyBorder="1" applyAlignment="1">
      <alignment vertical="center"/>
    </xf>
    <xf numFmtId="192" fontId="87" fillId="56" borderId="15" xfId="0" applyNumberFormat="1" applyFont="1" applyFill="1" applyBorder="1" applyAlignment="1">
      <alignment vertical="center"/>
    </xf>
    <xf numFmtId="43" fontId="2" fillId="0" borderId="0" xfId="0" applyNumberFormat="1" applyFont="1" applyFill="1" applyAlignment="1">
      <alignment/>
    </xf>
    <xf numFmtId="14" fontId="0" fillId="56" borderId="15" xfId="0" applyNumberFormat="1" applyFont="1" applyFill="1" applyBorder="1" applyAlignment="1">
      <alignment horizontal="center" vertical="center"/>
    </xf>
    <xf numFmtId="0" fontId="0" fillId="56" borderId="15" xfId="0" applyFill="1" applyBorder="1" applyAlignment="1">
      <alignment horizontal="center" vertical="center"/>
    </xf>
    <xf numFmtId="0" fontId="92" fillId="55" borderId="15" xfId="0" applyFont="1" applyFill="1" applyBorder="1" applyAlignment="1">
      <alignment horizontal="left" vertical="center"/>
    </xf>
    <xf numFmtId="0" fontId="0" fillId="57" borderId="0" xfId="0" applyFont="1" applyFill="1" applyAlignment="1">
      <alignment/>
    </xf>
    <xf numFmtId="0" fontId="85" fillId="0" borderId="15" xfId="0" applyFont="1" applyBorder="1" applyAlignment="1">
      <alignment horizontal="center" vertical="center" wrapText="1"/>
    </xf>
    <xf numFmtId="9" fontId="86" fillId="0" borderId="15" xfId="0" applyNumberFormat="1" applyFont="1" applyBorder="1" applyAlignment="1">
      <alignment horizontal="center"/>
    </xf>
    <xf numFmtId="0" fontId="92" fillId="0" borderId="15" xfId="0" applyFont="1" applyBorder="1" applyAlignment="1">
      <alignment horizontal="center" vertical="center"/>
    </xf>
    <xf numFmtId="0" fontId="92" fillId="55" borderId="15" xfId="0" applyFont="1" applyFill="1" applyBorder="1" applyAlignment="1">
      <alignment horizontal="center" vertical="center"/>
    </xf>
    <xf numFmtId="0" fontId="92" fillId="0" borderId="15" xfId="0" applyFont="1" applyFill="1" applyBorder="1" applyAlignment="1">
      <alignment horizontal="center" vertical="center"/>
    </xf>
    <xf numFmtId="192" fontId="88" fillId="57" borderId="15" xfId="150" applyNumberFormat="1" applyFont="1" applyFill="1" applyBorder="1" applyAlignment="1">
      <alignment vertical="center"/>
    </xf>
    <xf numFmtId="192" fontId="87" fillId="55" borderId="15" xfId="0" applyNumberFormat="1" applyFont="1" applyFill="1" applyBorder="1" applyAlignment="1">
      <alignment horizontal="left" vertical="center"/>
    </xf>
    <xf numFmtId="192" fontId="0" fillId="0" borderId="0" xfId="150" applyNumberFormat="1" applyFont="1" applyFill="1" applyAlignment="1">
      <alignment horizontal="left" vertical="top"/>
    </xf>
    <xf numFmtId="192" fontId="12" fillId="0" borderId="15" xfId="150" applyNumberFormat="1" applyFont="1" applyFill="1" applyBorder="1" applyAlignment="1">
      <alignment horizontal="left" vertical="top" wrapText="1"/>
    </xf>
    <xf numFmtId="192" fontId="0" fillId="0" borderId="15" xfId="150" applyNumberFormat="1" applyFont="1" applyFill="1" applyBorder="1" applyAlignment="1">
      <alignment horizontal="left" vertical="top"/>
    </xf>
    <xf numFmtId="192" fontId="6" fillId="0" borderId="15" xfId="150" applyNumberFormat="1" applyFont="1" applyFill="1" applyBorder="1" applyAlignment="1">
      <alignment horizontal="left" vertical="center"/>
    </xf>
    <xf numFmtId="192" fontId="6" fillId="0" borderId="15" xfId="150" applyNumberFormat="1" applyFont="1" applyBorder="1" applyAlignment="1">
      <alignment wrapText="1"/>
    </xf>
    <xf numFmtId="192" fontId="0" fillId="0" borderId="15" xfId="150" applyNumberFormat="1" applyFont="1" applyBorder="1" applyAlignment="1">
      <alignment/>
    </xf>
    <xf numFmtId="192" fontId="0" fillId="0" borderId="15" xfId="150" applyNumberFormat="1" applyFont="1" applyBorder="1" applyAlignment="1">
      <alignment/>
    </xf>
    <xf numFmtId="192" fontId="0" fillId="0" borderId="19" xfId="150" applyNumberFormat="1" applyFont="1" applyBorder="1" applyAlignment="1">
      <alignment/>
    </xf>
    <xf numFmtId="192" fontId="0" fillId="0" borderId="19" xfId="150" applyNumberFormat="1" applyFont="1" applyBorder="1" applyAlignment="1">
      <alignment/>
    </xf>
    <xf numFmtId="192" fontId="0" fillId="0" borderId="65" xfId="150" applyNumberFormat="1" applyFont="1" applyBorder="1" applyAlignment="1">
      <alignment/>
    </xf>
    <xf numFmtId="192" fontId="0" fillId="0" borderId="70" xfId="150" applyNumberFormat="1" applyFont="1" applyBorder="1" applyAlignment="1">
      <alignment/>
    </xf>
    <xf numFmtId="192" fontId="0" fillId="0" borderId="71" xfId="150" applyNumberFormat="1" applyFont="1" applyBorder="1" applyAlignment="1">
      <alignment/>
    </xf>
    <xf numFmtId="192" fontId="0" fillId="0" borderId="72" xfId="150" applyNumberFormat="1" applyFont="1" applyBorder="1" applyAlignment="1">
      <alignment wrapText="1"/>
    </xf>
    <xf numFmtId="192" fontId="0" fillId="0" borderId="73" xfId="150" applyNumberFormat="1" applyFont="1" applyBorder="1" applyAlignment="1">
      <alignment/>
    </xf>
    <xf numFmtId="192" fontId="0" fillId="0" borderId="33" xfId="150" applyNumberFormat="1" applyFont="1" applyBorder="1" applyAlignment="1">
      <alignment wrapText="1"/>
    </xf>
    <xf numFmtId="192" fontId="0" fillId="0" borderId="37" xfId="150" applyNumberFormat="1" applyFont="1" applyBorder="1" applyAlignment="1">
      <alignment/>
    </xf>
    <xf numFmtId="192" fontId="0" fillId="0" borderId="0" xfId="150" applyNumberFormat="1" applyFont="1" applyAlignment="1">
      <alignment horizontal="left" vertical="top"/>
    </xf>
    <xf numFmtId="192" fontId="0" fillId="0" borderId="0" xfId="150" applyNumberFormat="1" applyFont="1" applyAlignment="1">
      <alignment horizontal="left" vertical="top" wrapText="1"/>
    </xf>
    <xf numFmtId="192" fontId="6" fillId="0" borderId="0" xfId="150" applyNumberFormat="1" applyFont="1" applyAlignment="1">
      <alignment/>
    </xf>
    <xf numFmtId="192" fontId="6" fillId="0" borderId="64" xfId="150" applyNumberFormat="1" applyFont="1" applyBorder="1" applyAlignment="1">
      <alignment horizontal="center" vertical="center" wrapText="1"/>
    </xf>
    <xf numFmtId="192" fontId="6" fillId="0" borderId="0" xfId="150" applyNumberFormat="1" applyFont="1" applyBorder="1" applyAlignment="1">
      <alignment horizontal="center" vertical="center" wrapText="1"/>
    </xf>
    <xf numFmtId="199" fontId="44" fillId="0" borderId="0" xfId="150" applyNumberFormat="1" applyFont="1" applyFill="1" applyBorder="1" applyAlignment="1">
      <alignment/>
    </xf>
    <xf numFmtId="14" fontId="9" fillId="0" borderId="0" xfId="150" applyNumberFormat="1" applyFont="1" applyFill="1" applyBorder="1" applyAlignment="1">
      <alignment/>
    </xf>
    <xf numFmtId="0" fontId="0" fillId="57" borderId="0" xfId="0" applyFont="1" applyFill="1" applyAlignment="1">
      <alignment horizontal="right"/>
    </xf>
    <xf numFmtId="192" fontId="0" fillId="53" borderId="74" xfId="265" applyNumberFormat="1" applyFont="1" applyBorder="1" applyAlignment="1">
      <alignment horizontal="left" vertical="top" wrapText="1"/>
    </xf>
    <xf numFmtId="192" fontId="6" fillId="53" borderId="74" xfId="265" applyNumberFormat="1" applyFont="1" applyBorder="1" applyAlignment="1">
      <alignment horizontal="center" vertical="center" wrapText="1"/>
    </xf>
    <xf numFmtId="192" fontId="6" fillId="58" borderId="75" xfId="265" applyNumberFormat="1" applyFont="1" applyFill="1" applyBorder="1" applyAlignment="1">
      <alignment horizontal="center" vertical="center" wrapText="1"/>
    </xf>
    <xf numFmtId="192" fontId="6" fillId="53" borderId="76" xfId="265" applyNumberFormat="1" applyFont="1" applyBorder="1" applyAlignment="1">
      <alignment horizontal="center" vertical="center" wrapText="1"/>
    </xf>
    <xf numFmtId="192" fontId="6" fillId="53" borderId="11" xfId="265" applyNumberFormat="1" applyFont="1" applyBorder="1" applyAlignment="1">
      <alignment horizontal="center" vertical="center" wrapText="1"/>
    </xf>
    <xf numFmtId="192" fontId="6" fillId="53" borderId="77" xfId="265" applyNumberFormat="1" applyFont="1" applyBorder="1" applyAlignment="1">
      <alignment horizontal="center" vertical="center" wrapText="1"/>
    </xf>
    <xf numFmtId="192" fontId="0" fillId="53" borderId="76" xfId="265" applyNumberFormat="1" applyFont="1" applyBorder="1" applyAlignment="1">
      <alignment/>
    </xf>
    <xf numFmtId="192" fontId="0" fillId="53" borderId="11" xfId="265" applyNumberFormat="1" applyFont="1" applyBorder="1" applyAlignment="1">
      <alignment/>
    </xf>
    <xf numFmtId="192" fontId="0" fillId="53" borderId="77" xfId="265" applyNumberFormat="1" applyFont="1" applyBorder="1" applyAlignment="1">
      <alignment/>
    </xf>
    <xf numFmtId="192" fontId="0" fillId="53" borderId="74" xfId="265" applyNumberFormat="1" applyFont="1" applyBorder="1" applyAlignment="1">
      <alignment/>
    </xf>
    <xf numFmtId="192" fontId="0" fillId="53" borderId="78" xfId="265" applyNumberFormat="1" applyFont="1" applyBorder="1" applyAlignment="1">
      <alignment horizontal="left" vertical="top"/>
    </xf>
    <xf numFmtId="192" fontId="0" fillId="53" borderId="79" xfId="265" applyNumberFormat="1" applyFont="1" applyBorder="1" applyAlignment="1">
      <alignment horizontal="left" vertical="top" wrapText="1"/>
    </xf>
    <xf numFmtId="192" fontId="0" fillId="53" borderId="80" xfId="265" applyNumberFormat="1" applyFont="1" applyBorder="1" applyAlignment="1">
      <alignment/>
    </xf>
    <xf numFmtId="192" fontId="0" fillId="53" borderId="79" xfId="265" applyNumberFormat="1" applyFont="1" applyBorder="1" applyAlignment="1">
      <alignment/>
    </xf>
    <xf numFmtId="192" fontId="0" fillId="53" borderId="76" xfId="265" applyNumberFormat="1" applyFont="1" applyBorder="1" applyAlignment="1">
      <alignment horizontal="center" vertical="center"/>
    </xf>
    <xf numFmtId="192" fontId="6" fillId="53" borderId="81" xfId="265" applyNumberFormat="1" applyFont="1" applyBorder="1" applyAlignment="1">
      <alignment horizontal="left" vertical="top"/>
    </xf>
    <xf numFmtId="192" fontId="6" fillId="53" borderId="82" xfId="265" applyNumberFormat="1" applyFont="1" applyBorder="1" applyAlignment="1">
      <alignment horizontal="left" vertical="top" wrapText="1"/>
    </xf>
    <xf numFmtId="192" fontId="6" fillId="53" borderId="81" xfId="265" applyNumberFormat="1" applyFont="1" applyBorder="1" applyAlignment="1">
      <alignment/>
    </xf>
    <xf numFmtId="192" fontId="6" fillId="53" borderId="83" xfId="265" applyNumberFormat="1" applyFont="1" applyBorder="1" applyAlignment="1">
      <alignment/>
    </xf>
    <xf numFmtId="192" fontId="6" fillId="53" borderId="84" xfId="265" applyNumberFormat="1" applyFont="1" applyBorder="1" applyAlignment="1">
      <alignment/>
    </xf>
    <xf numFmtId="192" fontId="6" fillId="53" borderId="85" xfId="265" applyNumberFormat="1" applyFont="1" applyBorder="1" applyAlignment="1">
      <alignment/>
    </xf>
    <xf numFmtId="192" fontId="6" fillId="53" borderId="82" xfId="265" applyNumberFormat="1" applyFont="1" applyBorder="1" applyAlignment="1">
      <alignment/>
    </xf>
    <xf numFmtId="192" fontId="0" fillId="53" borderId="86" xfId="265" applyNumberFormat="1" applyFont="1" applyBorder="1" applyAlignment="1">
      <alignment horizontal="center" vertical="center"/>
    </xf>
    <xf numFmtId="192" fontId="0" fillId="53" borderId="87" xfId="265" applyNumberFormat="1" applyFont="1" applyBorder="1" applyAlignment="1">
      <alignment horizontal="left" vertical="top" wrapText="1"/>
    </xf>
    <xf numFmtId="192" fontId="0" fillId="53" borderId="86" xfId="265" applyNumberFormat="1" applyFont="1" applyBorder="1" applyAlignment="1">
      <alignment/>
    </xf>
    <xf numFmtId="192" fontId="0" fillId="53" borderId="88" xfId="265" applyNumberFormat="1" applyFont="1" applyBorder="1" applyAlignment="1">
      <alignment/>
    </xf>
    <xf numFmtId="192" fontId="0" fillId="53" borderId="89" xfId="265" applyNumberFormat="1" applyFont="1" applyBorder="1" applyAlignment="1">
      <alignment/>
    </xf>
    <xf numFmtId="192" fontId="0" fillId="53" borderId="87" xfId="265" applyNumberFormat="1" applyFont="1" applyBorder="1" applyAlignment="1">
      <alignment/>
    </xf>
    <xf numFmtId="192" fontId="139" fillId="0" borderId="0" xfId="150" applyNumberFormat="1" applyFont="1" applyAlignment="1">
      <alignment/>
    </xf>
    <xf numFmtId="199" fontId="9" fillId="0" borderId="24" xfId="150" applyNumberFormat="1" applyFont="1" applyFill="1" applyBorder="1" applyAlignment="1">
      <alignment/>
    </xf>
    <xf numFmtId="14" fontId="9" fillId="0" borderId="24" xfId="150" applyNumberFormat="1" applyFont="1" applyFill="1" applyBorder="1" applyAlignment="1">
      <alignment/>
    </xf>
    <xf numFmtId="0" fontId="0" fillId="56" borderId="0" xfId="0" applyFill="1" applyAlignment="1">
      <alignment horizontal="left" vertical="center" indent="1"/>
    </xf>
    <xf numFmtId="0" fontId="0" fillId="56" borderId="0" xfId="0" applyFill="1" applyAlignment="1">
      <alignment/>
    </xf>
    <xf numFmtId="0" fontId="0" fillId="56" borderId="0" xfId="0" applyFont="1" applyFill="1" applyAlignment="1">
      <alignment/>
    </xf>
    <xf numFmtId="0" fontId="0" fillId="0" borderId="0" xfId="0" applyFont="1" applyAlignment="1">
      <alignment wrapText="1"/>
    </xf>
    <xf numFmtId="0" fontId="0" fillId="0" borderId="0" xfId="0" applyAlignment="1">
      <alignment wrapText="1"/>
    </xf>
    <xf numFmtId="0" fontId="0" fillId="56" borderId="0" xfId="0" applyFill="1" applyAlignment="1">
      <alignment wrapText="1"/>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0" xfId="0" applyFont="1" applyAlignment="1">
      <alignment horizontal="left" vertical="center" indent="1"/>
    </xf>
    <xf numFmtId="14" fontId="0" fillId="56" borderId="0" xfId="0" applyNumberFormat="1" applyFill="1" applyAlignment="1">
      <alignment/>
    </xf>
    <xf numFmtId="14" fontId="0" fillId="0" borderId="0" xfId="0" applyNumberFormat="1" applyAlignment="1">
      <alignment/>
    </xf>
    <xf numFmtId="193" fontId="0" fillId="0" borderId="0" xfId="0" applyNumberFormat="1" applyFont="1" applyFill="1" applyBorder="1" applyAlignment="1">
      <alignment/>
    </xf>
    <xf numFmtId="192" fontId="6" fillId="0" borderId="0" xfId="150" applyNumberFormat="1" applyFont="1" applyAlignment="1">
      <alignment horizontal="left" vertical="top" wrapText="1"/>
    </xf>
    <xf numFmtId="43" fontId="12" fillId="0" borderId="0" xfId="0" applyNumberFormat="1" applyFont="1" applyFill="1" applyAlignment="1">
      <alignment/>
    </xf>
    <xf numFmtId="49" fontId="144" fillId="0" borderId="0" xfId="154" applyNumberFormat="1" applyFont="1" applyFill="1" applyAlignment="1">
      <alignment/>
    </xf>
    <xf numFmtId="199" fontId="145" fillId="0" borderId="64" xfId="150" applyNumberFormat="1" applyFont="1" applyFill="1" applyBorder="1" applyAlignment="1">
      <alignment horizontal="left"/>
    </xf>
    <xf numFmtId="0" fontId="145" fillId="0" borderId="45" xfId="150" applyNumberFormat="1" applyFont="1" applyFill="1" applyBorder="1" applyAlignment="1">
      <alignment horizontal="center" vertical="center"/>
    </xf>
    <xf numFmtId="0" fontId="12" fillId="0" borderId="22" xfId="0" applyFont="1" applyFill="1" applyBorder="1" applyAlignment="1">
      <alignment wrapText="1"/>
    </xf>
    <xf numFmtId="205" fontId="0" fillId="0" borderId="15" xfId="150" applyNumberFormat="1" applyFont="1" applyFill="1" applyBorder="1" applyAlignment="1">
      <alignment horizontal="center"/>
    </xf>
    <xf numFmtId="0" fontId="2" fillId="0" borderId="45" xfId="0" applyFont="1" applyFill="1" applyBorder="1" applyAlignment="1">
      <alignment/>
    </xf>
    <xf numFmtId="49" fontId="140" fillId="0" borderId="63" xfId="0" applyNumberFormat="1" applyFont="1" applyBorder="1" applyAlignment="1">
      <alignment horizontal="left" vertical="top" indent="3"/>
    </xf>
    <xf numFmtId="49" fontId="140" fillId="0" borderId="64" xfId="0" applyNumberFormat="1" applyFont="1" applyBorder="1" applyAlignment="1">
      <alignment horizontal="left" vertical="top" indent="3"/>
    </xf>
    <xf numFmtId="49" fontId="140" fillId="0" borderId="23" xfId="0" applyNumberFormat="1" applyFont="1" applyBorder="1" applyAlignment="1">
      <alignment horizontal="left" vertical="top" indent="3"/>
    </xf>
    <xf numFmtId="49" fontId="141" fillId="0" borderId="15" xfId="0" applyNumberFormat="1" applyFont="1" applyBorder="1" applyAlignment="1">
      <alignment horizontal="center" vertical="top"/>
    </xf>
    <xf numFmtId="49" fontId="140" fillId="0" borderId="0" xfId="0" applyNumberFormat="1" applyFont="1" applyAlignment="1">
      <alignment vertical="top"/>
    </xf>
    <xf numFmtId="197" fontId="140" fillId="0" borderId="61" xfId="0" applyNumberFormat="1" applyFont="1" applyBorder="1" applyAlignment="1">
      <alignment horizontal="right" vertical="top"/>
    </xf>
    <xf numFmtId="206" fontId="140" fillId="0" borderId="61" xfId="0" applyNumberFormat="1" applyFont="1" applyBorder="1" applyAlignment="1">
      <alignment horizontal="right" vertical="top"/>
    </xf>
    <xf numFmtId="49" fontId="141" fillId="0" borderId="0" xfId="0" applyNumberFormat="1" applyFont="1" applyAlignment="1">
      <alignment horizontal="left" vertical="top" indent="3"/>
    </xf>
    <xf numFmtId="197" fontId="141" fillId="0" borderId="61" xfId="0" applyNumberFormat="1" applyFont="1" applyBorder="1" applyAlignment="1">
      <alignment horizontal="right" vertical="top"/>
    </xf>
    <xf numFmtId="206" fontId="141" fillId="0" borderId="61" xfId="0" applyNumberFormat="1" applyFont="1" applyBorder="1" applyAlignment="1">
      <alignment horizontal="right" vertical="top"/>
    </xf>
    <xf numFmtId="49" fontId="142" fillId="0" borderId="0" xfId="0" applyNumberFormat="1" applyFont="1" applyAlignment="1">
      <alignment horizontal="left" vertical="top" indent="3"/>
    </xf>
    <xf numFmtId="197" fontId="141" fillId="0" borderId="0" xfId="0" applyNumberFormat="1" applyFont="1" applyAlignment="1">
      <alignment horizontal="right" vertical="top"/>
    </xf>
    <xf numFmtId="206" fontId="141" fillId="0" borderId="0" xfId="0" applyNumberFormat="1" applyFont="1" applyAlignment="1">
      <alignment horizontal="right" vertical="top"/>
    </xf>
    <xf numFmtId="197" fontId="140" fillId="0" borderId="24" xfId="0" applyNumberFormat="1" applyFont="1" applyBorder="1" applyAlignment="1">
      <alignment horizontal="right" vertical="top"/>
    </xf>
    <xf numFmtId="206" fontId="142" fillId="0" borderId="61" xfId="0" applyNumberFormat="1" applyFont="1" applyBorder="1" applyAlignment="1">
      <alignment horizontal="right" vertical="top"/>
    </xf>
    <xf numFmtId="197" fontId="142" fillId="0" borderId="61" xfId="0" applyNumberFormat="1" applyFont="1" applyBorder="1" applyAlignment="1">
      <alignment horizontal="right" vertical="top"/>
    </xf>
    <xf numFmtId="49" fontId="142" fillId="0" borderId="0" xfId="0" applyNumberFormat="1" applyFont="1" applyAlignment="1">
      <alignment horizontal="left" vertical="top" indent="5"/>
    </xf>
    <xf numFmtId="206" fontId="142" fillId="0" borderId="0" xfId="0" applyNumberFormat="1" applyFont="1" applyAlignment="1">
      <alignment horizontal="right" vertical="top"/>
    </xf>
    <xf numFmtId="197" fontId="142" fillId="0" borderId="0" xfId="0" applyNumberFormat="1" applyFont="1" applyAlignment="1">
      <alignment horizontal="right" vertical="top"/>
    </xf>
    <xf numFmtId="49" fontId="142" fillId="0" borderId="0" xfId="0" applyNumberFormat="1" applyFont="1" applyAlignment="1">
      <alignment horizontal="left" vertical="top" indent="7"/>
    </xf>
    <xf numFmtId="49" fontId="141" fillId="0" borderId="0" xfId="0" applyNumberFormat="1" applyFont="1" applyAlignment="1">
      <alignment horizontal="left" vertical="top" indent="5"/>
    </xf>
    <xf numFmtId="206" fontId="142" fillId="0" borderId="24" xfId="0" applyNumberFormat="1" applyFont="1" applyBorder="1" applyAlignment="1">
      <alignment horizontal="right" vertical="top"/>
    </xf>
    <xf numFmtId="197" fontId="142" fillId="0" borderId="24" xfId="0" applyNumberFormat="1" applyFont="1" applyBorder="1" applyAlignment="1">
      <alignment horizontal="right" vertical="top"/>
    </xf>
    <xf numFmtId="49" fontId="142" fillId="0" borderId="0" xfId="0" applyNumberFormat="1" applyFont="1" applyAlignment="1">
      <alignment horizontal="left" vertical="top" indent="2"/>
    </xf>
    <xf numFmtId="49" fontId="142" fillId="0" borderId="0" xfId="0" applyNumberFormat="1" applyFont="1" applyAlignment="1">
      <alignment horizontal="left" vertical="top" indent="4"/>
    </xf>
    <xf numFmtId="49" fontId="142" fillId="0" borderId="0" xfId="0" applyNumberFormat="1" applyFont="1" applyAlignment="1">
      <alignment horizontal="left" vertical="top" indent="6"/>
    </xf>
    <xf numFmtId="206" fontId="141" fillId="0" borderId="24" xfId="0" applyNumberFormat="1" applyFont="1" applyBorder="1" applyAlignment="1">
      <alignment horizontal="right" vertical="top"/>
    </xf>
    <xf numFmtId="197" fontId="141" fillId="0" borderId="24" xfId="0" applyNumberFormat="1" applyFont="1" applyBorder="1" applyAlignment="1">
      <alignment horizontal="right" vertical="top"/>
    </xf>
    <xf numFmtId="49" fontId="141" fillId="0" borderId="0" xfId="0" applyNumberFormat="1" applyFont="1" applyAlignment="1">
      <alignment vertical="top"/>
    </xf>
    <xf numFmtId="49" fontId="140" fillId="0" borderId="61" xfId="0" applyNumberFormat="1" applyFont="1" applyBorder="1" applyAlignment="1">
      <alignment horizontal="left" vertical="top" indent="3"/>
    </xf>
    <xf numFmtId="206" fontId="142" fillId="56" borderId="0" xfId="0" applyNumberFormat="1" applyFont="1" applyFill="1" applyAlignment="1">
      <alignment horizontal="right" vertical="top"/>
    </xf>
    <xf numFmtId="206" fontId="142" fillId="58" borderId="0" xfId="0" applyNumberFormat="1" applyFont="1" applyFill="1" applyAlignment="1">
      <alignment horizontal="right" vertical="top"/>
    </xf>
    <xf numFmtId="206" fontId="141" fillId="56" borderId="0" xfId="0" applyNumberFormat="1" applyFont="1" applyFill="1" applyAlignment="1">
      <alignment horizontal="right" vertical="top"/>
    </xf>
    <xf numFmtId="206" fontId="140" fillId="59" borderId="24" xfId="0" applyNumberFormat="1" applyFont="1" applyFill="1" applyBorder="1" applyAlignment="1">
      <alignment horizontal="right" vertical="top"/>
    </xf>
    <xf numFmtId="206" fontId="140" fillId="59" borderId="61" xfId="0" applyNumberFormat="1" applyFont="1" applyFill="1" applyBorder="1" applyAlignment="1">
      <alignment horizontal="right" vertical="top"/>
    </xf>
    <xf numFmtId="192" fontId="12" fillId="53" borderId="15" xfId="150" applyNumberFormat="1" applyFont="1" applyFill="1" applyBorder="1" applyAlignment="1">
      <alignment wrapText="1"/>
    </xf>
    <xf numFmtId="0" fontId="146" fillId="0" borderId="0" xfId="0" applyFont="1" applyFill="1" applyAlignment="1">
      <alignment/>
    </xf>
    <xf numFmtId="43" fontId="2" fillId="0" borderId="0" xfId="0" applyNumberFormat="1" applyFont="1" applyFill="1" applyAlignment="1">
      <alignment vertical="center"/>
    </xf>
    <xf numFmtId="0" fontId="44" fillId="0" borderId="15" xfId="0" applyFont="1" applyFill="1" applyBorder="1" applyAlignment="1">
      <alignment horizontal="left" vertical="top" wrapText="1"/>
    </xf>
    <xf numFmtId="0" fontId="93" fillId="0" borderId="0" xfId="238" applyFont="1" applyFill="1" applyAlignment="1">
      <alignment/>
      <protection/>
    </xf>
    <xf numFmtId="0" fontId="85" fillId="0" borderId="0" xfId="238" applyFont="1" applyFill="1" applyAlignment="1">
      <alignment/>
      <protection/>
    </xf>
    <xf numFmtId="0" fontId="94" fillId="0" borderId="0" xfId="238" applyFont="1" applyFill="1">
      <alignment/>
      <protection/>
    </xf>
    <xf numFmtId="0" fontId="3" fillId="0" borderId="0" xfId="238" applyFont="1" applyFill="1">
      <alignment/>
      <protection/>
    </xf>
    <xf numFmtId="192" fontId="14" fillId="0" borderId="62" xfId="0" applyNumberFormat="1" applyFont="1" applyFill="1" applyBorder="1" applyAlignment="1">
      <alignment/>
    </xf>
    <xf numFmtId="192" fontId="12" fillId="0" borderId="24" xfId="150" applyNumberFormat="1" applyFont="1" applyFill="1" applyBorder="1" applyAlignment="1">
      <alignment/>
    </xf>
    <xf numFmtId="203" fontId="95" fillId="0" borderId="0" xfId="238" applyNumberFormat="1" applyFont="1" applyFill="1" applyBorder="1">
      <alignment/>
      <protection/>
    </xf>
    <xf numFmtId="0" fontId="0" fillId="0" borderId="0" xfId="0" applyFill="1" applyAlignment="1">
      <alignment/>
    </xf>
    <xf numFmtId="192" fontId="12" fillId="0" borderId="0" xfId="150" applyNumberFormat="1" applyFont="1" applyFill="1" applyAlignment="1">
      <alignment/>
    </xf>
    <xf numFmtId="0" fontId="0" fillId="0" borderId="21" xfId="0" applyFill="1" applyBorder="1" applyAlignment="1">
      <alignment/>
    </xf>
    <xf numFmtId="0" fontId="0" fillId="0" borderId="61" xfId="0" applyFill="1" applyBorder="1" applyAlignment="1">
      <alignment/>
    </xf>
    <xf numFmtId="0" fontId="0" fillId="0" borderId="0" xfId="0" applyFill="1" applyBorder="1" applyAlignment="1">
      <alignment/>
    </xf>
    <xf numFmtId="0" fontId="0" fillId="0" borderId="23" xfId="0" applyFill="1" applyBorder="1" applyAlignment="1">
      <alignment/>
    </xf>
    <xf numFmtId="0" fontId="0" fillId="0" borderId="15" xfId="0" applyFont="1" applyFill="1" applyBorder="1" applyAlignment="1">
      <alignment/>
    </xf>
    <xf numFmtId="192" fontId="0" fillId="0" borderId="63" xfId="150" applyNumberFormat="1" applyFont="1" applyFill="1" applyBorder="1" applyAlignment="1">
      <alignment/>
    </xf>
    <xf numFmtId="192" fontId="0" fillId="0" borderId="63" xfId="0" applyNumberFormat="1" applyFill="1" applyBorder="1" applyAlignment="1">
      <alignment/>
    </xf>
    <xf numFmtId="192" fontId="0" fillId="0" borderId="0" xfId="0" applyNumberFormat="1" applyFill="1" applyAlignment="1">
      <alignment/>
    </xf>
    <xf numFmtId="43" fontId="6" fillId="0" borderId="0" xfId="0" applyNumberFormat="1" applyFont="1" applyFill="1" applyAlignment="1">
      <alignment/>
    </xf>
    <xf numFmtId="192" fontId="0" fillId="0" borderId="0" xfId="150" applyNumberFormat="1" applyFont="1" applyFill="1" applyBorder="1" applyAlignment="1">
      <alignment/>
    </xf>
    <xf numFmtId="43" fontId="0" fillId="0" borderId="0" xfId="0" applyNumberFormat="1" applyFill="1" applyAlignment="1">
      <alignment/>
    </xf>
    <xf numFmtId="192" fontId="0" fillId="0" borderId="24" xfId="150" applyNumberFormat="1" applyFont="1" applyFill="1" applyBorder="1" applyAlignment="1">
      <alignment/>
    </xf>
    <xf numFmtId="192" fontId="0" fillId="0" borderId="0" xfId="150" applyNumberFormat="1" applyFont="1" applyFill="1" applyAlignment="1">
      <alignment/>
    </xf>
    <xf numFmtId="192" fontId="14" fillId="0" borderId="0" xfId="150" applyNumberFormat="1" applyFont="1" applyFill="1" applyAlignment="1">
      <alignment/>
    </xf>
    <xf numFmtId="193" fontId="12" fillId="0" borderId="63" xfId="150" applyNumberFormat="1" applyFont="1" applyFill="1" applyBorder="1" applyAlignment="1">
      <alignment horizontal="center" vertical="center"/>
    </xf>
    <xf numFmtId="193" fontId="12" fillId="0" borderId="0" xfId="150" applyNumberFormat="1" applyFont="1" applyFill="1" applyBorder="1" applyAlignment="1">
      <alignment horizontal="center" vertical="center"/>
    </xf>
    <xf numFmtId="193" fontId="12" fillId="0" borderId="65" xfId="150" applyNumberFormat="1" applyFont="1" applyFill="1" applyBorder="1" applyAlignment="1">
      <alignment horizontal="center" vertical="center"/>
    </xf>
    <xf numFmtId="192" fontId="12" fillId="0" borderId="0" xfId="150" applyNumberFormat="1" applyFont="1" applyFill="1" applyAlignment="1">
      <alignment horizontal="left" indent="1"/>
    </xf>
    <xf numFmtId="193" fontId="12" fillId="0" borderId="15" xfId="150" applyNumberFormat="1" applyFont="1" applyFill="1" applyBorder="1" applyAlignment="1">
      <alignment horizontal="center"/>
    </xf>
    <xf numFmtId="193" fontId="12" fillId="0" borderId="65" xfId="150" applyNumberFormat="1" applyFont="1" applyFill="1" applyBorder="1" applyAlignment="1">
      <alignment/>
    </xf>
    <xf numFmtId="192" fontId="67" fillId="0" borderId="0" xfId="150" applyNumberFormat="1" applyFont="1" applyFill="1" applyAlignment="1">
      <alignment/>
    </xf>
    <xf numFmtId="193" fontId="12" fillId="0" borderId="0" xfId="150" applyNumberFormat="1" applyFont="1" applyFill="1" applyBorder="1" applyAlignment="1">
      <alignment horizontal="left" indent="1"/>
    </xf>
    <xf numFmtId="0" fontId="139" fillId="0" borderId="0" xfId="0" applyFont="1" applyFill="1" applyAlignment="1">
      <alignment/>
    </xf>
    <xf numFmtId="192" fontId="12" fillId="0" borderId="0" xfId="150" applyNumberFormat="1" applyFont="1" applyFill="1" applyAlignment="1">
      <alignment horizontal="right"/>
    </xf>
    <xf numFmtId="192" fontId="12" fillId="0" borderId="24" xfId="150" applyNumberFormat="1" applyFont="1" applyFill="1" applyBorder="1" applyAlignment="1">
      <alignment horizontal="right"/>
    </xf>
    <xf numFmtId="193" fontId="12" fillId="0" borderId="24" xfId="150" applyNumberFormat="1" applyFont="1" applyFill="1" applyBorder="1" applyAlignment="1">
      <alignment/>
    </xf>
    <xf numFmtId="193" fontId="12" fillId="0" borderId="45" xfId="150" applyNumberFormat="1" applyFont="1" applyFill="1" applyBorder="1" applyAlignment="1">
      <alignment horizontal="center"/>
    </xf>
    <xf numFmtId="193" fontId="12" fillId="0" borderId="45" xfId="150" applyNumberFormat="1" applyFont="1" applyFill="1" applyBorder="1" applyAlignment="1">
      <alignment horizontal="left" indent="5"/>
    </xf>
    <xf numFmtId="192" fontId="12" fillId="0" borderId="0" xfId="238" applyNumberFormat="1" applyFont="1" applyFill="1" applyAlignment="1">
      <alignment/>
      <protection/>
    </xf>
    <xf numFmtId="0" fontId="0" fillId="0" borderId="15" xfId="264" applyFont="1" applyFill="1" applyBorder="1" applyAlignment="1">
      <alignment horizontal="center" vertical="center"/>
      <protection/>
    </xf>
    <xf numFmtId="0" fontId="0" fillId="0" borderId="21" xfId="264" applyFont="1" applyFill="1" applyBorder="1" applyAlignment="1">
      <alignment horizontal="center" wrapText="1"/>
      <protection/>
    </xf>
    <xf numFmtId="0" fontId="0" fillId="0" borderId="61" xfId="264" applyFont="1" applyFill="1" applyBorder="1" applyAlignment="1">
      <alignment horizontal="center" wrapText="1"/>
      <protection/>
    </xf>
    <xf numFmtId="0" fontId="0" fillId="0" borderId="22" xfId="264" applyFont="1" applyFill="1" applyBorder="1" applyAlignment="1">
      <alignment horizontal="center" wrapText="1"/>
      <protection/>
    </xf>
    <xf numFmtId="41" fontId="0" fillId="0" borderId="15" xfId="150" applyNumberFormat="1" applyFont="1" applyFill="1" applyBorder="1" applyAlignment="1">
      <alignment horizontal="center"/>
    </xf>
    <xf numFmtId="0" fontId="139" fillId="0" borderId="15" xfId="264" applyFont="1" applyFill="1" applyBorder="1" applyAlignment="1">
      <alignment horizontal="center"/>
      <protection/>
    </xf>
    <xf numFmtId="43" fontId="0" fillId="0" borderId="15" xfId="150" applyFont="1" applyFill="1" applyBorder="1" applyAlignment="1">
      <alignment horizontal="center"/>
    </xf>
    <xf numFmtId="43" fontId="0" fillId="0" borderId="21" xfId="150" applyFont="1" applyFill="1" applyBorder="1" applyAlignment="1">
      <alignment horizontal="center"/>
    </xf>
    <xf numFmtId="43" fontId="0" fillId="0" borderId="61" xfId="150" applyFont="1" applyFill="1" applyBorder="1" applyAlignment="1">
      <alignment horizontal="center"/>
    </xf>
    <xf numFmtId="43" fontId="0" fillId="0" borderId="22" xfId="150" applyFont="1" applyFill="1" applyBorder="1" applyAlignment="1">
      <alignment horizontal="center"/>
    </xf>
    <xf numFmtId="0" fontId="6" fillId="0" borderId="63" xfId="264" applyFont="1" applyFill="1" applyBorder="1" applyAlignment="1">
      <alignment horizontal="left"/>
      <protection/>
    </xf>
    <xf numFmtId="0" fontId="6" fillId="0" borderId="20" xfId="264" applyFont="1" applyFill="1" applyBorder="1" applyAlignment="1">
      <alignment horizontal="left"/>
      <protection/>
    </xf>
    <xf numFmtId="49" fontId="55" fillId="0" borderId="0" xfId="264" applyNumberFormat="1" applyFont="1" applyFill="1" applyAlignment="1" applyProtection="1">
      <alignment horizontal="center"/>
      <protection/>
    </xf>
    <xf numFmtId="0" fontId="55" fillId="0" borderId="0" xfId="264" applyFont="1" applyFill="1" applyAlignment="1" applyProtection="1">
      <alignment horizontal="center"/>
      <protection/>
    </xf>
    <xf numFmtId="0" fontId="61" fillId="0" borderId="0" xfId="264" applyFont="1" applyFill="1" applyAlignment="1" applyProtection="1">
      <alignment horizontal="center"/>
      <protection/>
    </xf>
    <xf numFmtId="0" fontId="59" fillId="0" borderId="18" xfId="264" applyNumberFormat="1" applyFont="1" applyFill="1" applyBorder="1" applyAlignment="1">
      <alignment horizontal="center"/>
      <protection/>
    </xf>
    <xf numFmtId="0" fontId="59" fillId="0" borderId="63" xfId="264" applyNumberFormat="1" applyFont="1" applyFill="1" applyBorder="1" applyAlignment="1">
      <alignment horizontal="center"/>
      <protection/>
    </xf>
    <xf numFmtId="0" fontId="59" fillId="0" borderId="20" xfId="264" applyNumberFormat="1" applyFont="1" applyFill="1" applyBorder="1" applyAlignment="1">
      <alignment horizontal="center"/>
      <protection/>
    </xf>
    <xf numFmtId="0" fontId="59" fillId="0" borderId="18" xfId="264" applyNumberFormat="1" applyFont="1" applyFill="1" applyBorder="1" applyAlignment="1">
      <alignment horizontal="left" vertical="top" wrapText="1"/>
      <protection/>
    </xf>
    <xf numFmtId="0" fontId="59" fillId="0" borderId="63" xfId="264" applyNumberFormat="1" applyFont="1" applyFill="1" applyBorder="1" applyAlignment="1">
      <alignment horizontal="left" vertical="top" wrapText="1"/>
      <protection/>
    </xf>
    <xf numFmtId="0" fontId="59" fillId="0" borderId="20" xfId="264" applyNumberFormat="1" applyFont="1" applyFill="1" applyBorder="1" applyAlignment="1">
      <alignment horizontal="left" vertical="top" wrapText="1"/>
      <protection/>
    </xf>
    <xf numFmtId="0" fontId="59" fillId="0" borderId="64" xfId="264" applyNumberFormat="1" applyFont="1" applyFill="1" applyBorder="1" applyAlignment="1">
      <alignment horizontal="left" vertical="top" wrapText="1"/>
      <protection/>
    </xf>
    <xf numFmtId="0" fontId="59" fillId="0" borderId="0" xfId="264" applyNumberFormat="1" applyFont="1" applyFill="1" applyBorder="1" applyAlignment="1">
      <alignment horizontal="left" vertical="top" wrapText="1"/>
      <protection/>
    </xf>
    <xf numFmtId="0" fontId="59" fillId="0" borderId="29" xfId="264" applyNumberFormat="1" applyFont="1" applyFill="1" applyBorder="1" applyAlignment="1">
      <alignment horizontal="left" vertical="top" wrapText="1"/>
      <protection/>
    </xf>
    <xf numFmtId="0" fontId="59" fillId="0" borderId="23" xfId="264" applyNumberFormat="1" applyFont="1" applyFill="1" applyBorder="1" applyAlignment="1">
      <alignment horizontal="left" vertical="top" wrapText="1"/>
      <protection/>
    </xf>
    <xf numFmtId="0" fontId="59" fillId="0" borderId="24" xfId="264" applyNumberFormat="1" applyFont="1" applyFill="1" applyBorder="1" applyAlignment="1">
      <alignment horizontal="left" vertical="top" wrapText="1"/>
      <protection/>
    </xf>
    <xf numFmtId="0" fontId="59" fillId="0" borderId="25" xfId="264" applyNumberFormat="1" applyFont="1" applyFill="1" applyBorder="1" applyAlignment="1">
      <alignment horizontal="left" vertical="top" wrapText="1"/>
      <protection/>
    </xf>
    <xf numFmtId="43" fontId="6" fillId="0" borderId="15" xfId="150" applyFont="1" applyFill="1" applyBorder="1" applyAlignment="1">
      <alignment horizontal="center"/>
    </xf>
    <xf numFmtId="0" fontId="0" fillId="0" borderId="19" xfId="264" applyFont="1" applyFill="1" applyBorder="1" applyAlignment="1">
      <alignment horizontal="center"/>
      <protection/>
    </xf>
    <xf numFmtId="0" fontId="6" fillId="0" borderId="15" xfId="264" applyFont="1" applyFill="1" applyBorder="1" applyAlignment="1">
      <alignment horizontal="center" vertical="center"/>
      <protection/>
    </xf>
    <xf numFmtId="0" fontId="0" fillId="0" borderId="21" xfId="264" applyFont="1" applyFill="1" applyBorder="1" applyAlignment="1">
      <alignment horizontal="center" vertical="center"/>
      <protection/>
    </xf>
    <xf numFmtId="0" fontId="0" fillId="0" borderId="61" xfId="264" applyFont="1" applyFill="1" applyBorder="1" applyAlignment="1">
      <alignment horizontal="center" vertical="center"/>
      <protection/>
    </xf>
    <xf numFmtId="0" fontId="0" fillId="0" borderId="22" xfId="264" applyFont="1" applyFill="1" applyBorder="1" applyAlignment="1">
      <alignment horizontal="center" vertical="center"/>
      <protection/>
    </xf>
    <xf numFmtId="0" fontId="6" fillId="0" borderId="15" xfId="264" applyFont="1" applyFill="1" applyBorder="1" applyAlignment="1">
      <alignment horizontal="center" wrapText="1"/>
      <protection/>
    </xf>
    <xf numFmtId="43" fontId="6" fillId="0" borderId="15" xfId="150" applyFont="1" applyFill="1" applyBorder="1" applyAlignment="1">
      <alignment horizontal="center" wrapText="1"/>
    </xf>
    <xf numFmtId="14" fontId="54" fillId="0" borderId="21" xfId="0" applyNumberFormat="1" applyFont="1" applyFill="1" applyBorder="1" applyAlignment="1">
      <alignment horizontal="left" vertical="center" wrapText="1"/>
    </xf>
    <xf numFmtId="14" fontId="54" fillId="0" borderId="22" xfId="0" applyNumberFormat="1" applyFont="1" applyFill="1" applyBorder="1" applyAlignment="1">
      <alignment horizontal="left" vertical="center" wrapText="1"/>
    </xf>
    <xf numFmtId="49" fontId="20" fillId="0" borderId="0" xfId="0" applyNumberFormat="1" applyFont="1" applyFill="1" applyAlignment="1">
      <alignment horizontal="center"/>
    </xf>
    <xf numFmtId="14" fontId="14" fillId="0" borderId="24" xfId="0" applyNumberFormat="1" applyFont="1" applyFill="1" applyBorder="1" applyAlignment="1">
      <alignment horizontal="left"/>
    </xf>
    <xf numFmtId="14" fontId="14" fillId="0" borderId="24" xfId="0" applyNumberFormat="1" applyFont="1" applyFill="1" applyBorder="1" applyAlignment="1" quotePrefix="1">
      <alignment horizontal="left"/>
    </xf>
    <xf numFmtId="4" fontId="4" fillId="0" borderId="63" xfId="154" applyNumberFormat="1" applyFont="1" applyFill="1" applyBorder="1" applyAlignment="1">
      <alignment horizontal="left" vertical="top" wrapText="1"/>
    </xf>
    <xf numFmtId="4" fontId="4" fillId="0" borderId="0" xfId="154" applyNumberFormat="1" applyFont="1" applyFill="1" applyBorder="1" applyAlignment="1">
      <alignment horizontal="left" vertical="top" wrapText="1"/>
    </xf>
    <xf numFmtId="43" fontId="3" fillId="0" borderId="0" xfId="154" applyFont="1" applyFill="1" applyAlignment="1">
      <alignment horizontal="center"/>
    </xf>
    <xf numFmtId="0" fontId="63" fillId="0" borderId="0" xfId="0" applyFont="1" applyFill="1" applyAlignment="1" quotePrefix="1">
      <alignment horizontal="center"/>
    </xf>
    <xf numFmtId="0" fontId="2" fillId="0" borderId="64" xfId="0" applyFont="1" applyFill="1" applyBorder="1" applyAlignment="1">
      <alignment horizontal="center"/>
    </xf>
    <xf numFmtId="0" fontId="2" fillId="0" borderId="0" xfId="0" applyFont="1" applyFill="1" applyBorder="1" applyAlignment="1">
      <alignment horizontal="center"/>
    </xf>
    <xf numFmtId="0" fontId="2" fillId="0" borderId="29"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4" fontId="4" fillId="0" borderId="0" xfId="150" applyNumberFormat="1" applyFont="1" applyFill="1" applyBorder="1" applyAlignment="1">
      <alignment horizontal="left" vertical="top" wrapText="1"/>
    </xf>
    <xf numFmtId="49" fontId="20" fillId="0" borderId="0" xfId="238" applyNumberFormat="1" applyFont="1" applyFill="1" applyAlignment="1">
      <alignment horizontal="center"/>
      <protection/>
    </xf>
    <xf numFmtId="0" fontId="11" fillId="0" borderId="18" xfId="238" applyNumberFormat="1" applyFont="1" applyFill="1" applyBorder="1" applyAlignment="1">
      <alignment horizontal="left" vertical="top" wrapText="1"/>
      <protection/>
    </xf>
    <xf numFmtId="0" fontId="11" fillId="0" borderId="63" xfId="238" applyNumberFormat="1" applyFont="1" applyFill="1" applyBorder="1" applyAlignment="1">
      <alignment horizontal="left" vertical="top" wrapText="1"/>
      <protection/>
    </xf>
    <xf numFmtId="0" fontId="11" fillId="0" borderId="23" xfId="238" applyNumberFormat="1" applyFont="1" applyFill="1" applyBorder="1" applyAlignment="1">
      <alignment horizontal="left" vertical="top" wrapText="1"/>
      <protection/>
    </xf>
    <xf numFmtId="0" fontId="11" fillId="0" borderId="24" xfId="238" applyNumberFormat="1" applyFont="1" applyFill="1" applyBorder="1" applyAlignment="1">
      <alignment horizontal="left" vertical="top" wrapText="1"/>
      <protection/>
    </xf>
    <xf numFmtId="0" fontId="14" fillId="0" borderId="19" xfId="150" applyNumberFormat="1" applyFont="1" applyFill="1" applyBorder="1" applyAlignment="1">
      <alignment horizontal="center" vertical="center" textRotation="90"/>
    </xf>
    <xf numFmtId="0" fontId="14" fillId="0" borderId="65" xfId="150" applyNumberFormat="1" applyFont="1" applyFill="1" applyBorder="1" applyAlignment="1">
      <alignment horizontal="center" vertical="center" textRotation="90"/>
    </xf>
    <xf numFmtId="0" fontId="14" fillId="0" borderId="18" xfId="150" applyNumberFormat="1" applyFont="1" applyFill="1" applyBorder="1" applyAlignment="1">
      <alignment horizontal="center" vertical="top" wrapText="1"/>
    </xf>
    <xf numFmtId="0" fontId="14" fillId="0" borderId="20" xfId="150" applyNumberFormat="1" applyFont="1" applyFill="1" applyBorder="1" applyAlignment="1">
      <alignment horizontal="center" vertical="top" wrapText="1"/>
    </xf>
    <xf numFmtId="0" fontId="14" fillId="0" borderId="23" xfId="150" applyNumberFormat="1" applyFont="1" applyFill="1" applyBorder="1" applyAlignment="1">
      <alignment horizontal="center" vertical="top" wrapText="1"/>
    </xf>
    <xf numFmtId="0" fontId="14" fillId="0" borderId="25" xfId="150" applyNumberFormat="1" applyFont="1" applyFill="1" applyBorder="1" applyAlignment="1">
      <alignment horizontal="center" vertical="top" wrapText="1"/>
    </xf>
    <xf numFmtId="0" fontId="2" fillId="0" borderId="23" xfId="238" applyFont="1" applyFill="1" applyBorder="1" applyAlignment="1">
      <alignment horizontal="center"/>
      <protection/>
    </xf>
    <xf numFmtId="0" fontId="2" fillId="0" borderId="24" xfId="238" applyFont="1" applyFill="1" applyBorder="1" applyAlignment="1">
      <alignment horizontal="center"/>
      <protection/>
    </xf>
    <xf numFmtId="0" fontId="2" fillId="0" borderId="25" xfId="238" applyFont="1" applyFill="1" applyBorder="1" applyAlignment="1">
      <alignment horizontal="center"/>
      <protection/>
    </xf>
    <xf numFmtId="0" fontId="2" fillId="0" borderId="64" xfId="238" applyFont="1" applyFill="1" applyBorder="1" applyAlignment="1">
      <alignment horizontal="center"/>
      <protection/>
    </xf>
    <xf numFmtId="0" fontId="2" fillId="0" borderId="0" xfId="238" applyFont="1" applyFill="1" applyBorder="1" applyAlignment="1">
      <alignment horizontal="center"/>
      <protection/>
    </xf>
    <xf numFmtId="0" fontId="2" fillId="0" borderId="29" xfId="238" applyFont="1" applyFill="1" applyBorder="1" applyAlignment="1">
      <alignment horizontal="center"/>
      <protection/>
    </xf>
    <xf numFmtId="0" fontId="14" fillId="0" borderId="63" xfId="150" applyNumberFormat="1" applyFont="1" applyFill="1" applyBorder="1" applyAlignment="1">
      <alignment horizontal="center" vertical="top" wrapText="1"/>
    </xf>
    <xf numFmtId="0" fontId="14" fillId="0" borderId="24" xfId="150" applyNumberFormat="1" applyFont="1" applyFill="1" applyBorder="1" applyAlignment="1">
      <alignment horizontal="center" vertical="top" wrapText="1"/>
    </xf>
    <xf numFmtId="0" fontId="79" fillId="0" borderId="64" xfId="238" applyFont="1" applyFill="1" applyBorder="1" applyAlignment="1">
      <alignment horizontal="left" vertical="top" wrapText="1"/>
      <protection/>
    </xf>
    <xf numFmtId="0" fontId="79" fillId="0" borderId="29" xfId="238" applyFont="1" applyFill="1" applyBorder="1" applyAlignment="1">
      <alignment horizontal="left" vertical="top" wrapText="1"/>
      <protection/>
    </xf>
    <xf numFmtId="0" fontId="79" fillId="0" borderId="0" xfId="238" applyFont="1" applyFill="1" applyBorder="1" applyAlignment="1">
      <alignment horizontal="left" vertical="top" wrapText="1"/>
      <protection/>
    </xf>
    <xf numFmtId="0" fontId="0" fillId="0" borderId="64" xfId="238" applyFont="1" applyFill="1" applyBorder="1" applyAlignment="1">
      <alignment horizontal="center"/>
      <protection/>
    </xf>
    <xf numFmtId="0" fontId="0" fillId="0" borderId="0" xfId="238" applyFont="1" applyFill="1" applyBorder="1" applyAlignment="1">
      <alignment horizontal="center"/>
      <protection/>
    </xf>
    <xf numFmtId="0" fontId="0" fillId="0" borderId="29" xfId="238" applyFont="1" applyFill="1" applyBorder="1" applyAlignment="1">
      <alignment horizontal="center"/>
      <protection/>
    </xf>
    <xf numFmtId="0" fontId="0" fillId="0" borderId="23" xfId="238" applyFont="1" applyFill="1" applyBorder="1" applyAlignment="1">
      <alignment horizontal="center"/>
      <protection/>
    </xf>
    <xf numFmtId="0" fontId="0" fillId="0" borderId="24" xfId="238" applyFont="1" applyFill="1" applyBorder="1" applyAlignment="1">
      <alignment horizontal="center"/>
      <protection/>
    </xf>
    <xf numFmtId="0" fontId="0" fillId="0" borderId="25" xfId="238" applyFont="1" applyFill="1" applyBorder="1" applyAlignment="1">
      <alignment horizontal="center"/>
      <protection/>
    </xf>
    <xf numFmtId="0" fontId="12" fillId="0" borderId="0" xfId="238" applyFont="1" applyFill="1" applyBorder="1" applyAlignment="1">
      <alignment horizontal="left" vertical="top"/>
      <protection/>
    </xf>
    <xf numFmtId="4" fontId="0" fillId="0" borderId="64" xfId="150" applyNumberFormat="1" applyFont="1" applyFill="1" applyBorder="1" applyAlignment="1">
      <alignment horizontal="center"/>
    </xf>
    <xf numFmtId="4" fontId="0" fillId="0" borderId="0" xfId="150" applyNumberFormat="1" applyFont="1" applyFill="1" applyBorder="1" applyAlignment="1">
      <alignment horizontal="center"/>
    </xf>
    <xf numFmtId="4" fontId="0" fillId="0" borderId="29" xfId="150" applyNumberFormat="1" applyFont="1" applyFill="1" applyBorder="1" applyAlignment="1">
      <alignment horizontal="center"/>
    </xf>
    <xf numFmtId="43" fontId="0" fillId="0" borderId="64" xfId="150" applyFont="1" applyFill="1" applyBorder="1" applyAlignment="1">
      <alignment horizontal="center"/>
    </xf>
    <xf numFmtId="43" fontId="0" fillId="0" borderId="0" xfId="150" applyFont="1" applyFill="1" applyBorder="1" applyAlignment="1">
      <alignment horizontal="center"/>
    </xf>
    <xf numFmtId="43" fontId="0" fillId="0" borderId="29" xfId="150" applyFont="1" applyFill="1" applyBorder="1" applyAlignment="1">
      <alignment horizontal="center"/>
    </xf>
    <xf numFmtId="0" fontId="9" fillId="0" borderId="23" xfId="238" applyFont="1" applyFill="1" applyBorder="1" applyAlignment="1">
      <alignment horizontal="center"/>
      <protection/>
    </xf>
    <xf numFmtId="0" fontId="9" fillId="0" borderId="24" xfId="238" applyFont="1" applyFill="1" applyBorder="1" applyAlignment="1">
      <alignment horizontal="center"/>
      <protection/>
    </xf>
    <xf numFmtId="4" fontId="7" fillId="0" borderId="18" xfId="150" applyNumberFormat="1" applyFont="1" applyFill="1" applyBorder="1" applyAlignment="1">
      <alignment horizontal="center" vertical="top"/>
    </xf>
    <xf numFmtId="4" fontId="7" fillId="0" borderId="63" xfId="150" applyNumberFormat="1" applyFont="1" applyFill="1" applyBorder="1" applyAlignment="1">
      <alignment horizontal="center" vertical="top"/>
    </xf>
    <xf numFmtId="4" fontId="7" fillId="0" borderId="20" xfId="150" applyNumberFormat="1" applyFont="1" applyFill="1" applyBorder="1" applyAlignment="1">
      <alignment horizontal="center" vertical="top"/>
    </xf>
    <xf numFmtId="0" fontId="37" fillId="0" borderId="0" xfId="0" applyFont="1" applyFill="1" applyAlignment="1">
      <alignment horizontal="center"/>
    </xf>
    <xf numFmtId="0" fontId="19" fillId="0" borderId="0" xfId="0" applyFont="1" applyFill="1" applyAlignment="1">
      <alignment horizontal="center"/>
    </xf>
    <xf numFmtId="0" fontId="36" fillId="0" borderId="0" xfId="0" applyFont="1" applyFill="1" applyAlignment="1">
      <alignment horizontal="center"/>
    </xf>
    <xf numFmtId="0" fontId="13" fillId="0" borderId="0" xfId="150" applyNumberFormat="1" applyFont="1" applyFill="1" applyBorder="1" applyAlignment="1">
      <alignment horizontal="center" vertical="top" wrapText="1"/>
    </xf>
    <xf numFmtId="0" fontId="74" fillId="0" borderId="0" xfId="0" applyFont="1" applyFill="1" applyAlignment="1">
      <alignment horizontal="center"/>
    </xf>
    <xf numFmtId="49" fontId="12" fillId="0" borderId="15" xfId="0" applyNumberFormat="1" applyFont="1" applyFill="1" applyBorder="1" applyAlignment="1">
      <alignment horizontal="left"/>
    </xf>
    <xf numFmtId="49" fontId="12" fillId="0" borderId="15" xfId="0" applyNumberFormat="1" applyFont="1" applyFill="1" applyBorder="1" applyAlignment="1">
      <alignment horizontal="left" vertical="top" wrapText="1"/>
    </xf>
    <xf numFmtId="49" fontId="12" fillId="0" borderId="21" xfId="0" applyNumberFormat="1" applyFont="1" applyFill="1" applyBorder="1" applyAlignment="1">
      <alignment horizontal="left" vertical="top" wrapText="1"/>
    </xf>
    <xf numFmtId="49" fontId="13" fillId="0" borderId="18" xfId="154" applyNumberFormat="1" applyFont="1" applyFill="1" applyBorder="1" applyAlignment="1">
      <alignment horizontal="left" vertical="top" wrapText="1"/>
    </xf>
    <xf numFmtId="49" fontId="13" fillId="0" borderId="23" xfId="154" applyNumberFormat="1" applyFont="1" applyFill="1" applyBorder="1" applyAlignment="1">
      <alignment horizontal="left" vertical="top" wrapText="1"/>
    </xf>
    <xf numFmtId="49" fontId="13" fillId="0" borderId="21" xfId="154" applyNumberFormat="1" applyFont="1" applyFill="1" applyBorder="1" applyAlignment="1">
      <alignment horizontal="center" vertical="top" wrapText="1"/>
    </xf>
    <xf numFmtId="49" fontId="13" fillId="0" borderId="22" xfId="154" applyNumberFormat="1" applyFont="1" applyFill="1" applyBorder="1" applyAlignment="1">
      <alignment horizontal="center" vertical="top" wrapText="1"/>
    </xf>
    <xf numFmtId="0" fontId="2" fillId="0" borderId="0" xfId="238" applyFont="1" applyFill="1" applyAlignment="1">
      <alignment horizontal="center"/>
      <protection/>
    </xf>
    <xf numFmtId="0" fontId="13" fillId="0" borderId="21" xfId="154" applyNumberFormat="1" applyFont="1" applyFill="1" applyBorder="1" applyAlignment="1">
      <alignment horizontal="center" vertical="top" wrapText="1"/>
    </xf>
    <xf numFmtId="0" fontId="13" fillId="0" borderId="22" xfId="154" applyNumberFormat="1" applyFont="1" applyFill="1" applyBorder="1" applyAlignment="1">
      <alignment horizontal="center" vertical="top" wrapText="1"/>
    </xf>
    <xf numFmtId="49" fontId="14" fillId="0" borderId="15" xfId="0" applyNumberFormat="1" applyFont="1" applyFill="1" applyBorder="1" applyAlignment="1">
      <alignment horizontal="left" vertical="top"/>
    </xf>
    <xf numFmtId="0" fontId="74" fillId="0" borderId="0" xfId="238" applyFont="1" applyFill="1" applyAlignment="1">
      <alignment horizontal="center"/>
      <protection/>
    </xf>
    <xf numFmtId="0" fontId="36" fillId="0" borderId="0" xfId="238" applyFont="1" applyFill="1" applyAlignment="1">
      <alignment horizontal="center"/>
      <protection/>
    </xf>
    <xf numFmtId="0" fontId="12" fillId="0" borderId="0" xfId="238" applyNumberFormat="1" applyFont="1" applyFill="1" applyAlignment="1">
      <alignment horizontal="left" vertical="top" wrapText="1"/>
      <protection/>
    </xf>
    <xf numFmtId="49" fontId="12" fillId="0" borderId="0" xfId="238" applyNumberFormat="1" applyFont="1" applyFill="1" applyAlignment="1">
      <alignment horizontal="left" vertical="top" wrapText="1"/>
      <protection/>
    </xf>
    <xf numFmtId="0" fontId="37" fillId="0" borderId="0" xfId="238" applyFont="1" applyFill="1" applyAlignment="1">
      <alignment horizontal="center"/>
      <protection/>
    </xf>
    <xf numFmtId="199" fontId="9" fillId="0" borderId="21" xfId="150" applyNumberFormat="1" applyFont="1" applyFill="1" applyBorder="1" applyAlignment="1">
      <alignment horizontal="center" vertical="top"/>
    </xf>
    <xf numFmtId="199" fontId="9" fillId="0" borderId="61" xfId="150" applyNumberFormat="1" applyFont="1" applyFill="1" applyBorder="1" applyAlignment="1">
      <alignment horizontal="center" vertical="top"/>
    </xf>
    <xf numFmtId="199" fontId="9" fillId="0" borderId="22" xfId="150" applyNumberFormat="1" applyFont="1" applyFill="1" applyBorder="1" applyAlignment="1">
      <alignment horizontal="center" vertical="top"/>
    </xf>
    <xf numFmtId="199" fontId="9" fillId="0" borderId="19" xfId="150" applyNumberFormat="1" applyFont="1" applyFill="1" applyBorder="1" applyAlignment="1">
      <alignment horizontal="center" vertical="top" wrapText="1"/>
    </xf>
    <xf numFmtId="199" fontId="9" fillId="0" borderId="65" xfId="150" applyNumberFormat="1" applyFont="1" applyFill="1" applyBorder="1" applyAlignment="1">
      <alignment horizontal="center" vertical="top" wrapText="1"/>
    </xf>
    <xf numFmtId="199" fontId="9" fillId="0" borderId="18" xfId="150" applyNumberFormat="1" applyFont="1" applyFill="1" applyBorder="1" applyAlignment="1">
      <alignment horizontal="left" vertical="top" wrapText="1"/>
    </xf>
    <xf numFmtId="199" fontId="9" fillId="0" borderId="63" xfId="150" applyNumberFormat="1" applyFont="1" applyFill="1" applyBorder="1" applyAlignment="1">
      <alignment horizontal="left" vertical="top" wrapText="1"/>
    </xf>
    <xf numFmtId="199" fontId="9" fillId="0" borderId="20" xfId="150" applyNumberFormat="1" applyFont="1" applyFill="1" applyBorder="1" applyAlignment="1">
      <alignment horizontal="left" vertical="top" wrapText="1"/>
    </xf>
    <xf numFmtId="199" fontId="9" fillId="0" borderId="23" xfId="150" applyNumberFormat="1" applyFont="1" applyFill="1" applyBorder="1" applyAlignment="1">
      <alignment horizontal="left" vertical="top" wrapText="1"/>
    </xf>
    <xf numFmtId="199" fontId="9" fillId="0" borderId="24" xfId="150" applyNumberFormat="1" applyFont="1" applyFill="1" applyBorder="1" applyAlignment="1">
      <alignment horizontal="left" vertical="top" wrapText="1"/>
    </xf>
    <xf numFmtId="199" fontId="9" fillId="0" borderId="25" xfId="150" applyNumberFormat="1" applyFont="1" applyFill="1" applyBorder="1" applyAlignment="1">
      <alignment horizontal="left" vertical="top" wrapText="1"/>
    </xf>
    <xf numFmtId="0" fontId="0" fillId="0" borderId="22" xfId="238" applyFont="1" applyFill="1" applyBorder="1">
      <alignment/>
      <protection/>
    </xf>
    <xf numFmtId="0" fontId="6" fillId="0" borderId="21" xfId="0" applyFont="1" applyFill="1" applyBorder="1" applyAlignment="1">
      <alignment horizontal="center"/>
    </xf>
    <xf numFmtId="0" fontId="6" fillId="0" borderId="22" xfId="0" applyFont="1" applyFill="1" applyBorder="1" applyAlignment="1">
      <alignment horizontal="center"/>
    </xf>
    <xf numFmtId="0" fontId="28" fillId="0" borderId="24" xfId="0" applyFont="1" applyFill="1" applyBorder="1" applyAlignment="1">
      <alignment horizontal="center" vertical="center"/>
    </xf>
    <xf numFmtId="0" fontId="13" fillId="0" borderId="0" xfId="154" applyNumberFormat="1" applyFont="1" applyFill="1" applyBorder="1" applyAlignment="1">
      <alignment horizontal="center" vertical="top" wrapText="1"/>
    </xf>
    <xf numFmtId="0" fontId="13" fillId="0" borderId="24" xfId="154" applyNumberFormat="1" applyFont="1" applyFill="1" applyBorder="1" applyAlignment="1">
      <alignment horizontal="center" vertical="top" wrapText="1"/>
    </xf>
    <xf numFmtId="43" fontId="44" fillId="0" borderId="63" xfId="0" applyNumberFormat="1" applyFont="1" applyFill="1" applyBorder="1" applyAlignment="1">
      <alignment horizontal="center"/>
    </xf>
    <xf numFmtId="43" fontId="44" fillId="0" borderId="0" xfId="0" applyNumberFormat="1" applyFont="1" applyFill="1" applyAlignment="1">
      <alignment horizontal="center"/>
    </xf>
    <xf numFmtId="49" fontId="147" fillId="0" borderId="0" xfId="0" applyNumberFormat="1" applyFont="1" applyFill="1" applyAlignment="1">
      <alignment horizontal="center"/>
    </xf>
    <xf numFmtId="0" fontId="42" fillId="0" borderId="38" xfId="0" applyNumberFormat="1" applyFont="1" applyFill="1" applyBorder="1" applyAlignment="1">
      <alignment horizontal="left" vertical="top" wrapText="1"/>
    </xf>
    <xf numFmtId="0" fontId="42" fillId="0" borderId="39" xfId="0" applyNumberFormat="1" applyFont="1" applyFill="1" applyBorder="1" applyAlignment="1">
      <alignment horizontal="left" vertical="top" wrapText="1"/>
    </xf>
    <xf numFmtId="0" fontId="42" fillId="0" borderId="44" xfId="0" applyNumberFormat="1" applyFont="1" applyFill="1" applyBorder="1" applyAlignment="1">
      <alignment horizontal="left" vertical="top" wrapText="1"/>
    </xf>
    <xf numFmtId="0" fontId="42" fillId="0" borderId="0" xfId="0" applyNumberFormat="1" applyFont="1" applyFill="1" applyBorder="1" applyAlignment="1">
      <alignment horizontal="left" vertical="top" wrapText="1"/>
    </xf>
    <xf numFmtId="0" fontId="42" fillId="0" borderId="47" xfId="0" applyNumberFormat="1" applyFont="1" applyFill="1" applyBorder="1" applyAlignment="1">
      <alignment horizontal="left" vertical="top" wrapText="1"/>
    </xf>
    <xf numFmtId="0" fontId="42" fillId="0" borderId="36" xfId="0" applyNumberFormat="1" applyFont="1" applyFill="1" applyBorder="1" applyAlignment="1">
      <alignment horizontal="left" vertical="top" wrapText="1"/>
    </xf>
    <xf numFmtId="0" fontId="42" fillId="0" borderId="38" xfId="0" applyNumberFormat="1" applyFont="1" applyFill="1" applyBorder="1" applyAlignment="1">
      <alignment horizontal="center"/>
    </xf>
    <xf numFmtId="0" fontId="42" fillId="0" borderId="39" xfId="0" applyNumberFormat="1" applyFont="1" applyFill="1" applyBorder="1" applyAlignment="1">
      <alignment horizontal="center"/>
    </xf>
    <xf numFmtId="0" fontId="42" fillId="0" borderId="42" xfId="0" applyNumberFormat="1" applyFont="1" applyFill="1" applyBorder="1" applyAlignment="1">
      <alignment horizontal="center"/>
    </xf>
    <xf numFmtId="0" fontId="12" fillId="0" borderId="18"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0" xfId="0" applyFont="1" applyFill="1" applyBorder="1" applyAlignment="1">
      <alignment horizontal="center" vertical="top"/>
    </xf>
    <xf numFmtId="0" fontId="12" fillId="0" borderId="25" xfId="0" applyFont="1" applyFill="1" applyBorder="1" applyAlignment="1">
      <alignment horizontal="center" vertical="top"/>
    </xf>
    <xf numFmtId="0" fontId="148" fillId="0" borderId="0" xfId="0" applyFont="1" applyFill="1" applyAlignment="1">
      <alignment horizontal="center"/>
    </xf>
    <xf numFmtId="0" fontId="0" fillId="0" borderId="0" xfId="0" applyFont="1" applyFill="1" applyAlignment="1">
      <alignment horizontal="left"/>
    </xf>
    <xf numFmtId="192" fontId="0" fillId="0" borderId="0" xfId="0" applyNumberFormat="1" applyFill="1" applyAlignment="1">
      <alignment horizontal="center"/>
    </xf>
    <xf numFmtId="0" fontId="0" fillId="0" borderId="0" xfId="0" applyFill="1" applyAlignment="1">
      <alignment horizontal="center"/>
    </xf>
    <xf numFmtId="192" fontId="0" fillId="0" borderId="63" xfId="150" applyNumberFormat="1" applyFont="1" applyFill="1" applyBorder="1" applyAlignment="1">
      <alignment horizontal="left"/>
    </xf>
    <xf numFmtId="0" fontId="0" fillId="0" borderId="61" xfId="0" applyFont="1" applyFill="1" applyBorder="1" applyAlignment="1">
      <alignment horizontal="center"/>
    </xf>
    <xf numFmtId="0" fontId="0" fillId="0" borderId="22" xfId="0" applyFont="1" applyFill="1" applyBorder="1" applyAlignment="1">
      <alignment horizontal="center"/>
    </xf>
    <xf numFmtId="0" fontId="0" fillId="0" borderId="22" xfId="0" applyFill="1" applyBorder="1" applyAlignment="1">
      <alignment horizontal="center"/>
    </xf>
    <xf numFmtId="0" fontId="0" fillId="0" borderId="18" xfId="0" applyFont="1" applyFill="1" applyBorder="1" applyAlignment="1">
      <alignment horizontal="center" vertical="top" wrapText="1"/>
    </xf>
    <xf numFmtId="0" fontId="0" fillId="0" borderId="20" xfId="0" applyFill="1" applyBorder="1" applyAlignment="1">
      <alignment horizontal="center" vertical="top" wrapText="1"/>
    </xf>
    <xf numFmtId="0" fontId="0" fillId="0" borderId="23" xfId="0" applyFill="1" applyBorder="1" applyAlignment="1">
      <alignment horizontal="center" vertical="top" wrapText="1"/>
    </xf>
    <xf numFmtId="0" fontId="0" fillId="0" borderId="25" xfId="0" applyFill="1" applyBorder="1" applyAlignment="1">
      <alignment horizontal="center" vertical="top" wrapText="1"/>
    </xf>
    <xf numFmtId="192" fontId="0" fillId="0" borderId="0" xfId="150" applyNumberFormat="1" applyFont="1" applyFill="1" applyBorder="1" applyAlignment="1">
      <alignment horizontal="left"/>
    </xf>
    <xf numFmtId="49" fontId="141" fillId="0" borderId="64" xfId="0" applyNumberFormat="1" applyFont="1" applyBorder="1" applyAlignment="1">
      <alignment horizontal="center" vertical="top" wrapText="1"/>
    </xf>
    <xf numFmtId="49" fontId="141" fillId="0" borderId="0" xfId="0" applyNumberFormat="1" applyFont="1" applyBorder="1" applyAlignment="1">
      <alignment horizontal="center" vertical="top" wrapText="1"/>
    </xf>
    <xf numFmtId="49" fontId="140" fillId="0" borderId="18" xfId="0" applyNumberFormat="1" applyFont="1" applyBorder="1" applyAlignment="1">
      <alignment horizontal="center" vertical="top"/>
    </xf>
    <xf numFmtId="49" fontId="140" fillId="0" borderId="63" xfId="0" applyNumberFormat="1" applyFont="1" applyBorder="1" applyAlignment="1">
      <alignment horizontal="center" vertical="top"/>
    </xf>
    <xf numFmtId="49" fontId="149" fillId="0" borderId="0" xfId="0" applyNumberFormat="1" applyFont="1" applyAlignment="1">
      <alignment vertical="top"/>
    </xf>
    <xf numFmtId="49" fontId="150" fillId="0" borderId="0" xfId="0" applyNumberFormat="1" applyFont="1" applyAlignment="1">
      <alignment vertical="top" wrapText="1"/>
    </xf>
    <xf numFmtId="49" fontId="150" fillId="0" borderId="0" xfId="0" applyNumberFormat="1" applyFont="1" applyAlignment="1">
      <alignment vertical="top"/>
    </xf>
    <xf numFmtId="49" fontId="150" fillId="0" borderId="24" xfId="0" applyNumberFormat="1" applyFont="1" applyBorder="1" applyAlignment="1">
      <alignment vertical="top" wrapText="1"/>
    </xf>
    <xf numFmtId="49" fontId="150" fillId="0" borderId="24" xfId="0" applyNumberFormat="1" applyFont="1" applyBorder="1" applyAlignment="1">
      <alignment vertical="top"/>
    </xf>
    <xf numFmtId="49" fontId="149" fillId="0" borderId="63" xfId="0" applyNumberFormat="1" applyFont="1" applyBorder="1" applyAlignment="1">
      <alignment vertical="top"/>
    </xf>
    <xf numFmtId="49" fontId="140" fillId="0" borderId="18" xfId="0" applyNumberFormat="1" applyFont="1" applyBorder="1" applyAlignment="1">
      <alignment horizontal="center" vertical="top" wrapText="1"/>
    </xf>
    <xf numFmtId="49" fontId="140" fillId="0" borderId="63" xfId="0" applyNumberFormat="1" applyFont="1" applyBorder="1" applyAlignment="1">
      <alignment horizontal="center" vertical="top" wrapText="1"/>
    </xf>
    <xf numFmtId="49" fontId="141" fillId="0" borderId="64" xfId="263" applyNumberFormat="1" applyFont="1" applyBorder="1" applyAlignment="1">
      <alignment horizontal="center" vertical="top" wrapText="1"/>
      <protection/>
    </xf>
    <xf numFmtId="49" fontId="141" fillId="0" borderId="0" xfId="263" applyNumberFormat="1" applyFont="1" applyBorder="1" applyAlignment="1">
      <alignment horizontal="center" vertical="top" wrapText="1"/>
      <protection/>
    </xf>
    <xf numFmtId="49" fontId="140" fillId="0" borderId="18" xfId="263" applyNumberFormat="1" applyFont="1" applyBorder="1" applyAlignment="1">
      <alignment horizontal="center" vertical="top"/>
      <protection/>
    </xf>
    <xf numFmtId="49" fontId="140" fillId="0" borderId="63" xfId="263" applyNumberFormat="1" applyFont="1" applyBorder="1" applyAlignment="1">
      <alignment horizontal="center" vertical="top"/>
      <protection/>
    </xf>
    <xf numFmtId="49" fontId="149" fillId="0" borderId="0" xfId="263" applyNumberFormat="1" applyFont="1" applyAlignment="1">
      <alignment vertical="top"/>
      <protection/>
    </xf>
    <xf numFmtId="49" fontId="150" fillId="0" borderId="0" xfId="263" applyNumberFormat="1" applyFont="1" applyAlignment="1">
      <alignment vertical="top"/>
      <protection/>
    </xf>
    <xf numFmtId="49" fontId="150" fillId="0" borderId="24" xfId="263" applyNumberFormat="1" applyFont="1" applyBorder="1" applyAlignment="1">
      <alignment vertical="top"/>
      <protection/>
    </xf>
    <xf numFmtId="49" fontId="149" fillId="0" borderId="63" xfId="263" applyNumberFormat="1" applyFont="1" applyBorder="1" applyAlignment="1">
      <alignment vertical="top"/>
      <protection/>
    </xf>
    <xf numFmtId="49" fontId="140" fillId="0" borderId="18" xfId="263" applyNumberFormat="1" applyFont="1" applyBorder="1" applyAlignment="1">
      <alignment horizontal="center" vertical="top" wrapText="1"/>
      <protection/>
    </xf>
    <xf numFmtId="49" fontId="140" fillId="0" borderId="63" xfId="263" applyNumberFormat="1" applyFont="1" applyBorder="1" applyAlignment="1">
      <alignment horizontal="center" vertical="top" wrapText="1"/>
      <protection/>
    </xf>
    <xf numFmtId="49" fontId="141" fillId="0" borderId="64" xfId="235" applyNumberFormat="1" applyFont="1" applyBorder="1" applyAlignment="1">
      <alignment horizontal="center" vertical="top" wrapText="1"/>
      <protection/>
    </xf>
    <xf numFmtId="49" fontId="141" fillId="0" borderId="0" xfId="235" applyNumberFormat="1" applyFont="1" applyBorder="1" applyAlignment="1">
      <alignment horizontal="center" vertical="top" wrapText="1"/>
      <protection/>
    </xf>
    <xf numFmtId="49" fontId="140" fillId="0" borderId="18" xfId="235" applyNumberFormat="1" applyFont="1" applyBorder="1" applyAlignment="1">
      <alignment horizontal="center" vertical="top"/>
      <protection/>
    </xf>
    <xf numFmtId="49" fontId="140" fillId="0" borderId="63" xfId="235" applyNumberFormat="1" applyFont="1" applyBorder="1" applyAlignment="1">
      <alignment horizontal="center" vertical="top"/>
      <protection/>
    </xf>
    <xf numFmtId="49" fontId="149" fillId="0" borderId="0" xfId="235" applyNumberFormat="1" applyFont="1" applyAlignment="1">
      <alignment vertical="top"/>
      <protection/>
    </xf>
    <xf numFmtId="49" fontId="150" fillId="0" borderId="0" xfId="235" applyNumberFormat="1" applyFont="1" applyAlignment="1">
      <alignment vertical="top"/>
      <protection/>
    </xf>
    <xf numFmtId="49" fontId="150" fillId="0" borderId="24" xfId="235" applyNumberFormat="1" applyFont="1" applyBorder="1" applyAlignment="1">
      <alignment vertical="top"/>
      <protection/>
    </xf>
    <xf numFmtId="49" fontId="149" fillId="0" borderId="63" xfId="235" applyNumberFormat="1" applyFont="1" applyBorder="1" applyAlignment="1">
      <alignment vertical="top"/>
      <protection/>
    </xf>
    <xf numFmtId="49" fontId="140" fillId="0" borderId="18" xfId="235" applyNumberFormat="1" applyFont="1" applyBorder="1" applyAlignment="1">
      <alignment horizontal="center" vertical="top" wrapText="1"/>
      <protection/>
    </xf>
    <xf numFmtId="49" fontId="140" fillId="0" borderId="63" xfId="235" applyNumberFormat="1" applyFont="1" applyBorder="1" applyAlignment="1">
      <alignment horizontal="center" vertical="top" wrapText="1"/>
      <protection/>
    </xf>
    <xf numFmtId="192" fontId="6" fillId="0" borderId="0" xfId="150" applyNumberFormat="1" applyFont="1" applyBorder="1" applyAlignment="1">
      <alignment horizontal="center" wrapText="1"/>
    </xf>
    <xf numFmtId="192" fontId="6" fillId="0" borderId="15" xfId="150" applyNumberFormat="1" applyFont="1" applyBorder="1" applyAlignment="1">
      <alignment horizontal="center" vertical="center" wrapText="1"/>
    </xf>
    <xf numFmtId="192" fontId="6" fillId="0" borderId="21" xfId="150" applyNumberFormat="1" applyFont="1" applyBorder="1" applyAlignment="1">
      <alignment horizontal="center" vertical="center" wrapText="1"/>
    </xf>
    <xf numFmtId="0" fontId="85" fillId="0" borderId="24" xfId="0" applyFont="1" applyBorder="1" applyAlignment="1">
      <alignment horizontal="center" vertical="center"/>
    </xf>
    <xf numFmtId="192" fontId="6" fillId="53" borderId="78" xfId="265" applyNumberFormat="1" applyFont="1" applyBorder="1" applyAlignment="1">
      <alignment horizontal="center" vertical="center" wrapText="1"/>
    </xf>
    <xf numFmtId="192" fontId="6" fillId="53" borderId="90" xfId="265" applyNumberFormat="1" applyFont="1" applyBorder="1" applyAlignment="1">
      <alignment horizontal="center" vertical="center" wrapText="1"/>
    </xf>
    <xf numFmtId="192" fontId="6" fillId="53" borderId="91" xfId="265" applyNumberFormat="1" applyFont="1" applyBorder="1" applyAlignment="1">
      <alignment horizontal="center" vertical="center" wrapText="1"/>
    </xf>
  </cellXfs>
  <cellStyles count="280">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omma 10" xfId="152"/>
    <cellStyle name="Comma 12" xfId="153"/>
    <cellStyle name="Comma 2" xfId="154"/>
    <cellStyle name="Comma 2 2" xfId="155"/>
    <cellStyle name="Comma 2 3" xfId="156"/>
    <cellStyle name="Comma 2 4" xfId="157"/>
    <cellStyle name="Comma 2 5" xfId="158"/>
    <cellStyle name="Comma 2 6" xfId="159"/>
    <cellStyle name="Comma 2 7" xfId="160"/>
    <cellStyle name="Comma 3" xfId="161"/>
    <cellStyle name="Comma 3 2" xfId="162"/>
    <cellStyle name="Comma 3 3" xfId="163"/>
    <cellStyle name="Comma 3 4" xfId="164"/>
    <cellStyle name="Comma 3 5" xfId="165"/>
    <cellStyle name="Comma 4" xfId="166"/>
    <cellStyle name="Comma 5" xfId="167"/>
    <cellStyle name="Comma 6" xfId="168"/>
    <cellStyle name="Comma 7" xfId="169"/>
    <cellStyle name="Comma 8" xfId="170"/>
    <cellStyle name="Comma 9" xfId="171"/>
    <cellStyle name="Comma0" xfId="172"/>
    <cellStyle name="Currency" xfId="173"/>
    <cellStyle name="Currency [0]" xfId="174"/>
    <cellStyle name="Currency0" xfId="175"/>
    <cellStyle name="Date" xfId="176"/>
    <cellStyle name="Explanatory Text" xfId="177"/>
    <cellStyle name="Explanatory Text 2" xfId="178"/>
    <cellStyle name="Explanatory Text 3" xfId="179"/>
    <cellStyle name="Explanatory Text 4" xfId="180"/>
    <cellStyle name="Explanatory Text 5" xfId="181"/>
    <cellStyle name="Fixed" xfId="182"/>
    <cellStyle name="Fixed 2" xfId="183"/>
    <cellStyle name="Fixed 2 2" xfId="184"/>
    <cellStyle name="Fixed 2 3" xfId="185"/>
    <cellStyle name="Fixed 2 4" xfId="186"/>
    <cellStyle name="Fixed 2 5" xfId="187"/>
    <cellStyle name="Fixed 3" xfId="188"/>
    <cellStyle name="Fixed 4" xfId="189"/>
    <cellStyle name="Fixed 5" xfId="190"/>
    <cellStyle name="Fixed 6" xfId="191"/>
    <cellStyle name="Followed Hyperlink" xfId="192"/>
    <cellStyle name="Good" xfId="193"/>
    <cellStyle name="Good 2" xfId="194"/>
    <cellStyle name="Good 3" xfId="195"/>
    <cellStyle name="Good 4" xfId="196"/>
    <cellStyle name="Good 5" xfId="197"/>
    <cellStyle name="Heading 1" xfId="198"/>
    <cellStyle name="Heading 1 2" xfId="199"/>
    <cellStyle name="Heading 1 3" xfId="200"/>
    <cellStyle name="Heading 1 4" xfId="201"/>
    <cellStyle name="Heading 1 5" xfId="202"/>
    <cellStyle name="Heading 2" xfId="203"/>
    <cellStyle name="Heading 2 2" xfId="204"/>
    <cellStyle name="Heading 2 3" xfId="205"/>
    <cellStyle name="Heading 2 4" xfId="206"/>
    <cellStyle name="Heading 2 5" xfId="207"/>
    <cellStyle name="Heading 3" xfId="208"/>
    <cellStyle name="Heading 3 2" xfId="209"/>
    <cellStyle name="Heading 3 3" xfId="210"/>
    <cellStyle name="Heading 3 4" xfId="211"/>
    <cellStyle name="Heading 3 5" xfId="212"/>
    <cellStyle name="Heading 4" xfId="213"/>
    <cellStyle name="Heading 4 2" xfId="214"/>
    <cellStyle name="Heading 4 3" xfId="215"/>
    <cellStyle name="Heading 4 4" xfId="216"/>
    <cellStyle name="Heading 4 5" xfId="217"/>
    <cellStyle name="Hyperlink" xfId="218"/>
    <cellStyle name="Hyperlink 2" xfId="219"/>
    <cellStyle name="Input" xfId="220"/>
    <cellStyle name="Input 2" xfId="221"/>
    <cellStyle name="Input 3" xfId="222"/>
    <cellStyle name="Input 4" xfId="223"/>
    <cellStyle name="Input 5" xfId="224"/>
    <cellStyle name="Linked Cell" xfId="225"/>
    <cellStyle name="Linked Cell 2" xfId="226"/>
    <cellStyle name="Linked Cell 3" xfId="227"/>
    <cellStyle name="Linked Cell 4" xfId="228"/>
    <cellStyle name="Linked Cell 5" xfId="229"/>
    <cellStyle name="Neutral" xfId="230"/>
    <cellStyle name="Neutral 2" xfId="231"/>
    <cellStyle name="Neutral 3" xfId="232"/>
    <cellStyle name="Neutral 4" xfId="233"/>
    <cellStyle name="Neutral 5" xfId="234"/>
    <cellStyle name="Normal 10" xfId="235"/>
    <cellStyle name="Normal 2" xfId="236"/>
    <cellStyle name="Normal 2 2" xfId="237"/>
    <cellStyle name="Normal 2 2 2" xfId="238"/>
    <cellStyle name="Normal 2 2 2 2" xfId="239"/>
    <cellStyle name="Normal 2 2 3" xfId="240"/>
    <cellStyle name="Normal 2 2 4" xfId="241"/>
    <cellStyle name="Normal 2 2 5" xfId="242"/>
    <cellStyle name="Normal 2 2 6" xfId="243"/>
    <cellStyle name="Normal 2 3" xfId="244"/>
    <cellStyle name="Normal 2 4" xfId="245"/>
    <cellStyle name="Normal 2 5" xfId="246"/>
    <cellStyle name="Normal 2 6" xfId="247"/>
    <cellStyle name="Normal 2 7" xfId="248"/>
    <cellStyle name="Normal 3" xfId="249"/>
    <cellStyle name="Normal 3 2" xfId="250"/>
    <cellStyle name="Normal 3 3" xfId="251"/>
    <cellStyle name="Normal 3 4" xfId="252"/>
    <cellStyle name="Normal 3 5" xfId="253"/>
    <cellStyle name="Normal 4" xfId="254"/>
    <cellStyle name="Normal 4 2" xfId="255"/>
    <cellStyle name="Normal 4 3" xfId="256"/>
    <cellStyle name="Normal 4 4" xfId="257"/>
    <cellStyle name="Normal 4 5" xfId="258"/>
    <cellStyle name="Normal 5" xfId="259"/>
    <cellStyle name="Normal 6" xfId="260"/>
    <cellStyle name="Normal 7" xfId="261"/>
    <cellStyle name="Normal 8" xfId="262"/>
    <cellStyle name="Normal 9" xfId="263"/>
    <cellStyle name="Normal_COMPUT2004" xfId="264"/>
    <cellStyle name="Note" xfId="265"/>
    <cellStyle name="Note 2" xfId="266"/>
    <cellStyle name="Note 3" xfId="267"/>
    <cellStyle name="Note 4" xfId="268"/>
    <cellStyle name="Note 5" xfId="269"/>
    <cellStyle name="Output" xfId="270"/>
    <cellStyle name="Output 2" xfId="271"/>
    <cellStyle name="Output 3" xfId="272"/>
    <cellStyle name="Output 4" xfId="273"/>
    <cellStyle name="Output 5" xfId="274"/>
    <cellStyle name="Percent" xfId="275"/>
    <cellStyle name="Percent 2" xfId="276"/>
    <cellStyle name="Percent 3" xfId="277"/>
    <cellStyle name="Style 1" xfId="278"/>
    <cellStyle name="Title" xfId="279"/>
    <cellStyle name="Title 2" xfId="280"/>
    <cellStyle name="Title 3" xfId="281"/>
    <cellStyle name="Title 4" xfId="282"/>
    <cellStyle name="Title 5" xfId="283"/>
    <cellStyle name="Total" xfId="284"/>
    <cellStyle name="Total 2" xfId="285"/>
    <cellStyle name="Total 3" xfId="286"/>
    <cellStyle name="Total 4" xfId="287"/>
    <cellStyle name="Total 5" xfId="288"/>
    <cellStyle name="Warning Text" xfId="289"/>
    <cellStyle name="Warning Text 2" xfId="290"/>
    <cellStyle name="Warning Text 3" xfId="291"/>
    <cellStyle name="Warning Text 4" xfId="292"/>
    <cellStyle name="Warning Text 5" xfId="293"/>
  </cellStyles>
  <dxfs count="1">
    <dxf/>
  </dxfs>
  <tableStyles count="1" defaultTableStyle="TableStyleMedium9" defaultPivotStyle="PivotStyleLight16">
    <tableStyle name="Table Style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0" Type="http://schemas.openxmlformats.org/officeDocument/2006/relationships/externalLink" Target="externalLinks/externalLink16.xml" /><Relationship Id="rId41" Type="http://schemas.openxmlformats.org/officeDocument/2006/relationships/externalLink" Target="externalLinks/externalLink17.xml" /><Relationship Id="rId42" Type="http://schemas.openxmlformats.org/officeDocument/2006/relationships/externalLink" Target="externalLinks/externalLink18.xml" /><Relationship Id="rId43" Type="http://schemas.openxmlformats.org/officeDocument/2006/relationships/externalLink" Target="externalLinks/externalLink19.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6f920b\shared%20folder%20server\Server\cimson\cimsons\2013\2013_ITR6_PR1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erver-016f920b\shared%20folder%20server\Server\cimson\cimsons\2013\itr6_2008_09_R1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erver-016f920b\shared%20folder%20server\cimson\cimsons\2015\Fin\itr6_2008_09_R1d.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erver-016f920b\shared%20folder%20server\Documents%20and%20Settings\ADMIN\Desktop\itr6_2008_09_R1d.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erver-016f920b\shared%20folder%20server\Server\south_inv\Chirakadavil%20Chits%20Private%20Limited\itr6_2008_09_R1d.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erver\e\Server\best_grp\BESTOTEL\2009\itr5_G1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erver-016f920b\shared%20folder%20server\E%20file%20works\CIMSONS%20Program%20201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E%20file%20works\CIMSONS%20Program%20201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erver-016f920b\shared%20folder%20server\rforms\INCOMETAXWEB\ITR4_F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erver\e\Documents%20and%20Settings\user\Desktop\ITR4_F1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erver\e\Server\Century\Films\ITR4_2008_09_R1j.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6f920b\shared%20folder%20server\cimson\cimsons\2015\Fin\2013_ITR6_PR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6f920b\shared%20folder%20server\Documents%20and%20Settings\ADMIN\Desktop\2013_ITR6_PR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016f920b\shared%20folder%20server\Server\south_inv\Chirakadavil%20Chits%20Private%20Limited\2013_ITR6_PR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Sneha\Downloads\2013_ITR6_PR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e\Server\Century\Films\itr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016f920b\shared%20folder%20server\Excelsior%202013\dd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Sneha\Downloads\dd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neha\Downloads\itr6_2008_09_R1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UD"/>
      <sheetName val="10A"/>
      <sheetName val="80G"/>
      <sheetName val="80_"/>
      <sheetName val="SI"/>
      <sheetName val="EI"/>
      <sheetName val="FBI_FB"/>
      <sheetName val="MAT"/>
      <sheetName val="MATC"/>
      <sheetName val="IT_DDTP"/>
      <sheetName val="DDT_TDS_TCS"/>
      <sheetName val="FSI"/>
      <sheetName val="FTP"/>
      <sheetName val="CalculateTR"/>
      <sheetName val="TR_FA"/>
      <sheetName val="Instructions"/>
      <sheetName val="Calculator"/>
      <sheetName val="Setoff"/>
      <sheetName val="Pre_XML"/>
    </sheetNames>
    <sheetDataSet>
      <sheetData sheetId="0">
        <row r="2">
          <cell r="H2" t="str">
            <v>Y</v>
          </cell>
        </row>
        <row r="5">
          <cell r="H5" t="str">
            <v>N</v>
          </cell>
        </row>
      </sheetData>
      <sheetData sheetId="2">
        <row r="7">
          <cell r="AL7" t="str">
            <v>AAACC8964E</v>
          </cell>
        </row>
        <row r="15">
          <cell r="AL15" t="str">
            <v>7-Private Company</v>
          </cell>
          <cell r="AQ15" t="str">
            <v>Yes</v>
          </cell>
        </row>
        <row r="32">
          <cell r="U32" t="str">
            <v>RES-Resident</v>
          </cell>
        </row>
        <row r="74">
          <cell r="B74" t="str">
            <v>(Select)</v>
          </cell>
          <cell r="AJ74" t="str">
            <v>(Select)</v>
          </cell>
          <cell r="DA74" t="str">
            <v>(Select)</v>
          </cell>
          <cell r="DH74" t="str">
            <v>(Select)</v>
          </cell>
          <cell r="DP74" t="str">
            <v>(Select)</v>
          </cell>
          <cell r="DS74" t="str">
            <v>(Select)</v>
          </cell>
          <cell r="EB74" t="str">
            <v>(Select)</v>
          </cell>
          <cell r="EM74" t="str">
            <v>(Select)</v>
          </cell>
        </row>
        <row r="75">
          <cell r="B75" t="str">
            <v>01-ANDAMAN AND NICOBAR ISLANDS</v>
          </cell>
          <cell r="AJ75" t="str">
            <v>11- u/s 139(1)</v>
          </cell>
          <cell r="DA75" t="str">
            <v>Yes</v>
          </cell>
          <cell r="DH75" t="str">
            <v>Yes</v>
          </cell>
          <cell r="DP75" t="str">
            <v>Yes</v>
          </cell>
          <cell r="DS75" t="str">
            <v>Yes</v>
          </cell>
          <cell r="EB75" t="str">
            <v>O-Original</v>
          </cell>
          <cell r="EM75" t="str">
            <v>RES-Resident</v>
          </cell>
        </row>
        <row r="76">
          <cell r="B76" t="str">
            <v>02-ANDHRA PRADESH</v>
          </cell>
          <cell r="AJ76" t="str">
            <v>12- u/s 139(4)</v>
          </cell>
          <cell r="DA76" t="str">
            <v>No</v>
          </cell>
          <cell r="DH76" t="str">
            <v>No</v>
          </cell>
          <cell r="DP76" t="str">
            <v>No</v>
          </cell>
          <cell r="DS76" t="str">
            <v>No</v>
          </cell>
          <cell r="EB76" t="str">
            <v>R-Revised</v>
          </cell>
          <cell r="EM76" t="str">
            <v>NRI-Non Resident</v>
          </cell>
        </row>
        <row r="77">
          <cell r="B77" t="str">
            <v>03-ARUNACHAL PRADESH</v>
          </cell>
          <cell r="AJ77" t="str">
            <v>13- u/s 142(1)</v>
          </cell>
        </row>
        <row r="78">
          <cell r="B78" t="str">
            <v>04-ASSAM</v>
          </cell>
          <cell r="AJ78" t="str">
            <v>14- u/s 148</v>
          </cell>
        </row>
        <row r="79">
          <cell r="B79" t="str">
            <v>05-BIHAR</v>
          </cell>
          <cell r="AJ79" t="str">
            <v>15- u/s 153A</v>
          </cell>
        </row>
        <row r="80">
          <cell r="B80" t="str">
            <v>06-CHANDIGARH</v>
          </cell>
          <cell r="AJ80" t="str">
            <v>16 - u/s 153C r/w 153A</v>
          </cell>
        </row>
        <row r="81">
          <cell r="B81" t="str">
            <v>07-DADRA AND NAGAR HAVELI</v>
          </cell>
          <cell r="AJ81" t="str">
            <v>17 - u/s 139(5)</v>
          </cell>
        </row>
        <row r="82">
          <cell r="B82" t="str">
            <v>08-DAMAN AND DIU</v>
          </cell>
          <cell r="AJ82" t="str">
            <v>18 - u/s 139(9)</v>
          </cell>
        </row>
        <row r="83">
          <cell r="B83" t="str">
            <v>09-DELHI</v>
          </cell>
          <cell r="AJ83" t="str">
            <v>19 - 92CD</v>
          </cell>
        </row>
        <row r="84">
          <cell r="B84" t="str">
            <v>10-GOA</v>
          </cell>
        </row>
        <row r="85">
          <cell r="B85" t="str">
            <v>11-GUJARAT</v>
          </cell>
        </row>
        <row r="86">
          <cell r="B86" t="str">
            <v>12-HARYANA</v>
          </cell>
        </row>
        <row r="87">
          <cell r="B87" t="str">
            <v>13-HIMACHAL PRADESH</v>
          </cell>
        </row>
        <row r="88">
          <cell r="B88" t="str">
            <v>14-JAMMU AND KASHMIR</v>
          </cell>
        </row>
        <row r="89">
          <cell r="B89" t="str">
            <v>15-KARNATAKA</v>
          </cell>
        </row>
        <row r="90">
          <cell r="B90" t="str">
            <v>16-KERALA</v>
          </cell>
        </row>
        <row r="91">
          <cell r="B91" t="str">
            <v>17-LAKHSWADEEP</v>
          </cell>
        </row>
        <row r="92">
          <cell r="B92" t="str">
            <v>18-MADHYA PRADESH</v>
          </cell>
        </row>
        <row r="93">
          <cell r="B93" t="str">
            <v>19-MAHARASHTRA</v>
          </cell>
        </row>
        <row r="94">
          <cell r="B94" t="str">
            <v>20-MANIPUR</v>
          </cell>
        </row>
        <row r="95">
          <cell r="B95" t="str">
            <v>21-MEGHALAYA</v>
          </cell>
        </row>
        <row r="96">
          <cell r="B96" t="str">
            <v>22-MIZORAM</v>
          </cell>
        </row>
        <row r="97">
          <cell r="B97" t="str">
            <v>23-NAGALAND</v>
          </cell>
        </row>
        <row r="98">
          <cell r="B98" t="str">
            <v>24-ORISSA</v>
          </cell>
        </row>
        <row r="99">
          <cell r="B99" t="str">
            <v>25-PONDICHERRY</v>
          </cell>
        </row>
        <row r="100">
          <cell r="B100" t="str">
            <v>26-PUNJAB</v>
          </cell>
        </row>
        <row r="101">
          <cell r="B101" t="str">
            <v>27-RAJASTHAN</v>
          </cell>
        </row>
        <row r="102">
          <cell r="B102" t="str">
            <v>28-SIKKIM</v>
          </cell>
        </row>
        <row r="103">
          <cell r="B103" t="str">
            <v>29-TAMILNADU</v>
          </cell>
        </row>
        <row r="104">
          <cell r="B104" t="str">
            <v>30-TRIPURA</v>
          </cell>
        </row>
        <row r="105">
          <cell r="B105" t="str">
            <v>31-UTTAR PRADESH</v>
          </cell>
        </row>
        <row r="106">
          <cell r="B106" t="str">
            <v>32-WEST BENGAL</v>
          </cell>
        </row>
        <row r="107">
          <cell r="B107" t="str">
            <v>33-CHHATISHGARH</v>
          </cell>
        </row>
        <row r="108">
          <cell r="B108" t="str">
            <v>34-UTTARANCHAL</v>
          </cell>
        </row>
        <row r="109">
          <cell r="B109" t="str">
            <v>35-JHARKHAND</v>
          </cell>
        </row>
        <row r="110">
          <cell r="B110" t="str">
            <v>99-FOREIGN</v>
          </cell>
        </row>
        <row r="117">
          <cell r="A117" t="str">
            <v>(Select)</v>
          </cell>
        </row>
        <row r="118">
          <cell r="A118" t="str">
            <v>91-INDIA</v>
          </cell>
        </row>
        <row r="119">
          <cell r="A119" t="str">
            <v>93-AFGHANISTAN</v>
          </cell>
        </row>
        <row r="120">
          <cell r="A120" t="str">
            <v>355-ALBANIA</v>
          </cell>
        </row>
        <row r="121">
          <cell r="A121" t="str">
            <v>213-ALGERIA</v>
          </cell>
        </row>
        <row r="122">
          <cell r="A122" t="str">
            <v>376-ANDORRA</v>
          </cell>
        </row>
        <row r="123">
          <cell r="A123" t="str">
            <v>244-ANGOLA</v>
          </cell>
        </row>
        <row r="124">
          <cell r="A124" t="str">
            <v>1268-ANTIGUA AND BARBUDA</v>
          </cell>
        </row>
        <row r="125">
          <cell r="A125" t="str">
            <v>54-ARGENTINA</v>
          </cell>
        </row>
        <row r="126">
          <cell r="A126" t="str">
            <v>374-ARMENIA</v>
          </cell>
        </row>
        <row r="127">
          <cell r="A127" t="str">
            <v>61-AUSTRALIA</v>
          </cell>
        </row>
        <row r="128">
          <cell r="A128" t="str">
            <v>43-AUSTRIA</v>
          </cell>
        </row>
        <row r="129">
          <cell r="A129" t="str">
            <v>994-AZERBAIJAN</v>
          </cell>
        </row>
        <row r="130">
          <cell r="A130" t="str">
            <v>1242-BAHAMAS</v>
          </cell>
        </row>
        <row r="131">
          <cell r="A131" t="str">
            <v>973-BAHRAIN</v>
          </cell>
        </row>
        <row r="132">
          <cell r="A132" t="str">
            <v>880-BANGLADESH</v>
          </cell>
        </row>
        <row r="133">
          <cell r="A133" t="str">
            <v>1246-BARBADOS</v>
          </cell>
        </row>
        <row r="134">
          <cell r="A134" t="str">
            <v>375-BELARUS</v>
          </cell>
        </row>
        <row r="135">
          <cell r="A135" t="str">
            <v>32-BELGIUM</v>
          </cell>
        </row>
        <row r="136">
          <cell r="A136" t="str">
            <v>501-BELIZE</v>
          </cell>
        </row>
        <row r="137">
          <cell r="A137" t="str">
            <v>229-BENIN</v>
          </cell>
        </row>
        <row r="138">
          <cell r="A138" t="str">
            <v>975-BHUTAN</v>
          </cell>
        </row>
        <row r="139">
          <cell r="A139" t="str">
            <v>591-BOLIVIA </v>
          </cell>
        </row>
        <row r="140">
          <cell r="A140" t="str">
            <v>387-BOSNIA AND HERZEGOVINA</v>
          </cell>
        </row>
        <row r="141">
          <cell r="A141" t="str">
            <v>267-BOTSWANA</v>
          </cell>
        </row>
        <row r="142">
          <cell r="A142" t="str">
            <v>55-BRAZIL</v>
          </cell>
        </row>
        <row r="143">
          <cell r="A143" t="str">
            <v>673-BRUNEI DARUSSALAM</v>
          </cell>
        </row>
        <row r="144">
          <cell r="A144" t="str">
            <v>359-BULGARIA</v>
          </cell>
        </row>
        <row r="145">
          <cell r="A145" t="str">
            <v>226-BURKINA FASO</v>
          </cell>
        </row>
        <row r="146">
          <cell r="A146" t="str">
            <v>257-BURUNDI</v>
          </cell>
        </row>
        <row r="147">
          <cell r="A147" t="str">
            <v>855-CAMBODIA</v>
          </cell>
        </row>
        <row r="148">
          <cell r="A148" t="str">
            <v>237-CAMEROON</v>
          </cell>
        </row>
        <row r="149">
          <cell r="A149" t="str">
            <v>1-CANADA</v>
          </cell>
        </row>
        <row r="150">
          <cell r="A150" t="str">
            <v>238-CAPE VERDE</v>
          </cell>
        </row>
        <row r="151">
          <cell r="A151" t="str">
            <v>236-CENTRAL AFRICAN REPUBLIC</v>
          </cell>
        </row>
        <row r="152">
          <cell r="A152" t="str">
            <v>235-CHAD</v>
          </cell>
        </row>
        <row r="153">
          <cell r="A153" t="str">
            <v>56-CHILE</v>
          </cell>
        </row>
        <row r="154">
          <cell r="A154" t="str">
            <v>86-CHINA</v>
          </cell>
        </row>
        <row r="155">
          <cell r="A155" t="str">
            <v>57-COLOMBIA</v>
          </cell>
        </row>
        <row r="156">
          <cell r="A156" t="str">
            <v>270-COMOROS</v>
          </cell>
        </row>
        <row r="157">
          <cell r="A157" t="str">
            <v>242-CONGO, REPUBLIC OF THE...</v>
          </cell>
        </row>
        <row r="158">
          <cell r="A158" t="str">
            <v>506-COSTA RICA</v>
          </cell>
        </row>
        <row r="159">
          <cell r="A159" t="str">
            <v>225-CÔTE D'IVOIRE (IVORY COAST)</v>
          </cell>
        </row>
        <row r="160">
          <cell r="A160" t="str">
            <v>385-CROATIA</v>
          </cell>
        </row>
        <row r="161">
          <cell r="A161" t="str">
            <v>53-CUBA</v>
          </cell>
        </row>
        <row r="162">
          <cell r="A162" t="str">
            <v>357-CYPRUS</v>
          </cell>
        </row>
        <row r="163">
          <cell r="A163" t="str">
            <v>420-CZECH REPUBLIC</v>
          </cell>
        </row>
        <row r="164">
          <cell r="A164" t="str">
            <v>850-DEMOCRATIC PEOPLE'S REPUBLIC OF KOREA (NORTH KOREA)</v>
          </cell>
        </row>
        <row r="165">
          <cell r="A165" t="str">
            <v>243-DEMOCRATIC REPUBLIC OF THE CONGO</v>
          </cell>
        </row>
        <row r="166">
          <cell r="A166" t="str">
            <v>45-DENMARK</v>
          </cell>
        </row>
        <row r="167">
          <cell r="A167" t="str">
            <v>253-DJIBOUTI</v>
          </cell>
        </row>
        <row r="168">
          <cell r="A168" t="str">
            <v>1767-DOMINICA</v>
          </cell>
        </row>
        <row r="169">
          <cell r="A169" t="str">
            <v>1809-DOMINICAN REPUBLIC</v>
          </cell>
        </row>
        <row r="170">
          <cell r="A170" t="str">
            <v>593-ECUADOR</v>
          </cell>
        </row>
        <row r="171">
          <cell r="A171" t="str">
            <v>20-EGYPT</v>
          </cell>
        </row>
        <row r="172">
          <cell r="A172" t="str">
            <v>503-EL SALVADOR</v>
          </cell>
        </row>
        <row r="173">
          <cell r="A173" t="str">
            <v>240-EQUATORIAL GUINEA</v>
          </cell>
        </row>
        <row r="174">
          <cell r="A174" t="str">
            <v>291-ERITREA</v>
          </cell>
        </row>
        <row r="175">
          <cell r="A175" t="str">
            <v>372-ESTONIA</v>
          </cell>
        </row>
        <row r="176">
          <cell r="A176" t="str">
            <v>251-ETHIOPIA</v>
          </cell>
        </row>
        <row r="177">
          <cell r="A177" t="str">
            <v>679-FIJI ISLANDS</v>
          </cell>
        </row>
        <row r="178">
          <cell r="A178" t="str">
            <v>358-FINLAND</v>
          </cell>
        </row>
        <row r="179">
          <cell r="A179" t="str">
            <v>33-FRANCE</v>
          </cell>
        </row>
        <row r="180">
          <cell r="A180" t="str">
            <v>241-GABON</v>
          </cell>
        </row>
        <row r="181">
          <cell r="A181" t="str">
            <v>220-GAMBIA</v>
          </cell>
        </row>
        <row r="182">
          <cell r="A182" t="str">
            <v>995-GEORGIA</v>
          </cell>
        </row>
        <row r="183">
          <cell r="A183" t="str">
            <v>49-GERMANY</v>
          </cell>
        </row>
        <row r="184">
          <cell r="A184" t="str">
            <v>233-GHANA</v>
          </cell>
        </row>
        <row r="185">
          <cell r="A185" t="str">
            <v>30-GREECE</v>
          </cell>
        </row>
        <row r="186">
          <cell r="A186" t="str">
            <v>1473-GRENADA</v>
          </cell>
        </row>
        <row r="187">
          <cell r="A187" t="str">
            <v>502-GUATEMALA</v>
          </cell>
        </row>
        <row r="188">
          <cell r="A188" t="str">
            <v>224-GUINEA</v>
          </cell>
        </row>
        <row r="189">
          <cell r="A189" t="str">
            <v>245-GUINEA-BISSAU</v>
          </cell>
        </row>
        <row r="190">
          <cell r="A190" t="str">
            <v>592-GUYANA</v>
          </cell>
        </row>
        <row r="191">
          <cell r="A191" t="str">
            <v>509-HAITI</v>
          </cell>
        </row>
        <row r="192">
          <cell r="A192" t="str">
            <v>504-HONDURAS</v>
          </cell>
        </row>
        <row r="193">
          <cell r="A193" t="str">
            <v>36-HUNGARY</v>
          </cell>
        </row>
        <row r="194">
          <cell r="A194" t="str">
            <v>354-ICELAND</v>
          </cell>
        </row>
        <row r="195">
          <cell r="A195" t="str">
            <v>91-INDIA</v>
          </cell>
        </row>
        <row r="196">
          <cell r="A196" t="str">
            <v>62-INDONESIA</v>
          </cell>
        </row>
        <row r="197">
          <cell r="A197" t="str">
            <v>98-IRAN</v>
          </cell>
        </row>
        <row r="198">
          <cell r="A198" t="str">
            <v>964-IRAQ</v>
          </cell>
        </row>
        <row r="199">
          <cell r="A199" t="str">
            <v>353-IRELAND</v>
          </cell>
        </row>
        <row r="200">
          <cell r="A200" t="str">
            <v>972-ISRAEL</v>
          </cell>
        </row>
        <row r="201">
          <cell r="A201" t="str">
            <v>5-ITALY</v>
          </cell>
        </row>
        <row r="202">
          <cell r="A202" t="str">
            <v>1876-JAMAICA</v>
          </cell>
        </row>
        <row r="203">
          <cell r="A203" t="str">
            <v>81-JAPAN</v>
          </cell>
        </row>
        <row r="204">
          <cell r="A204" t="str">
            <v>962-JORDAN</v>
          </cell>
        </row>
        <row r="205">
          <cell r="A205" t="str">
            <v>7-KAZAKHSTAN</v>
          </cell>
        </row>
        <row r="206">
          <cell r="A206" t="str">
            <v>254-KENYA</v>
          </cell>
        </row>
        <row r="207">
          <cell r="A207" t="str">
            <v>686-KIRIBATI</v>
          </cell>
        </row>
        <row r="208">
          <cell r="A208" t="str">
            <v>965-KUWAIT</v>
          </cell>
        </row>
        <row r="209">
          <cell r="A209" t="str">
            <v>996-KYRGYZSTAN</v>
          </cell>
        </row>
        <row r="210">
          <cell r="A210" t="str">
            <v>856-LAO PEOPLE'S DEMOCRATIC REPUBLIC</v>
          </cell>
        </row>
        <row r="211">
          <cell r="A211" t="str">
            <v>371-LATVIA</v>
          </cell>
        </row>
        <row r="212">
          <cell r="A212" t="str">
            <v>961-LEBANON</v>
          </cell>
        </row>
        <row r="213">
          <cell r="A213" t="str">
            <v>266-LESOTHO</v>
          </cell>
        </row>
        <row r="214">
          <cell r="A214" t="str">
            <v>231-LIBERIA</v>
          </cell>
        </row>
        <row r="215">
          <cell r="A215" t="str">
            <v>218-LIBYA</v>
          </cell>
        </row>
        <row r="216">
          <cell r="A216" t="str">
            <v>423-LIECHTENSTEIN</v>
          </cell>
        </row>
        <row r="217">
          <cell r="A217" t="str">
            <v>370-LITHUANIA</v>
          </cell>
        </row>
        <row r="218">
          <cell r="A218" t="str">
            <v>352-LUXEMBOURG</v>
          </cell>
        </row>
        <row r="219">
          <cell r="A219" t="str">
            <v>389-MACEDONIA</v>
          </cell>
        </row>
        <row r="220">
          <cell r="A220" t="str">
            <v>261-MADAGASCAR</v>
          </cell>
        </row>
        <row r="221">
          <cell r="A221" t="str">
            <v>265-MALAWI</v>
          </cell>
        </row>
        <row r="222">
          <cell r="A222" t="str">
            <v>60-MALAYSIA</v>
          </cell>
        </row>
        <row r="223">
          <cell r="A223" t="str">
            <v>960-MALDIVES</v>
          </cell>
        </row>
        <row r="224">
          <cell r="A224" t="str">
            <v>223-MALI</v>
          </cell>
        </row>
        <row r="225">
          <cell r="A225" t="str">
            <v>356-MALTA</v>
          </cell>
        </row>
        <row r="226">
          <cell r="A226" t="str">
            <v>692-MARSHALL ISLANDS</v>
          </cell>
        </row>
        <row r="227">
          <cell r="A227" t="str">
            <v>222-MAURITANIA</v>
          </cell>
        </row>
        <row r="228">
          <cell r="A228" t="str">
            <v>230-MAURITIUS</v>
          </cell>
        </row>
        <row r="229">
          <cell r="A229" t="str">
            <v>52-MEXICO</v>
          </cell>
        </row>
        <row r="230">
          <cell r="A230" t="str">
            <v>691-MICRONESIA, FEDERATED STATES OF...</v>
          </cell>
        </row>
        <row r="231">
          <cell r="A231" t="str">
            <v>377-MONACO</v>
          </cell>
        </row>
        <row r="232">
          <cell r="A232" t="str">
            <v>976-MONGOLIA</v>
          </cell>
        </row>
        <row r="233">
          <cell r="A233" t="str">
            <v>382-MONTENEGRO</v>
          </cell>
        </row>
        <row r="234">
          <cell r="A234" t="str">
            <v>212-MOROCCO</v>
          </cell>
        </row>
        <row r="235">
          <cell r="A235" t="str">
            <v>258-MOZAMBIQUE</v>
          </cell>
        </row>
        <row r="236">
          <cell r="A236" t="str">
            <v>95-MYANMAR</v>
          </cell>
        </row>
        <row r="237">
          <cell r="A237" t="str">
            <v>264-NAMIBIA</v>
          </cell>
        </row>
        <row r="238">
          <cell r="A238" t="str">
            <v>674-NAURU</v>
          </cell>
        </row>
        <row r="239">
          <cell r="A239" t="str">
            <v>977-NEPAL</v>
          </cell>
        </row>
        <row r="240">
          <cell r="A240" t="str">
            <v>31-NETHERLANDS</v>
          </cell>
        </row>
        <row r="241">
          <cell r="A241" t="str">
            <v>64-NEW ZEALAND</v>
          </cell>
        </row>
        <row r="242">
          <cell r="A242" t="str">
            <v>505-NICARAGUA</v>
          </cell>
        </row>
        <row r="243">
          <cell r="A243" t="str">
            <v>227-NIGER</v>
          </cell>
        </row>
        <row r="244">
          <cell r="A244" t="str">
            <v>234-NIGERIA</v>
          </cell>
        </row>
        <row r="245">
          <cell r="A245" t="str">
            <v>47-NORWAY</v>
          </cell>
        </row>
        <row r="246">
          <cell r="A246" t="str">
            <v>968-OMAN</v>
          </cell>
        </row>
        <row r="247">
          <cell r="A247" t="str">
            <v>92-PAKISTAN</v>
          </cell>
        </row>
        <row r="248">
          <cell r="A248" t="str">
            <v>680-PALAU</v>
          </cell>
        </row>
        <row r="249">
          <cell r="A249" t="str">
            <v>507-PANAMA</v>
          </cell>
        </row>
        <row r="250">
          <cell r="A250" t="str">
            <v>675-PAPUA NEW GUINEA</v>
          </cell>
        </row>
        <row r="251">
          <cell r="A251" t="str">
            <v>595-PARAGUAY</v>
          </cell>
        </row>
        <row r="252">
          <cell r="A252" t="str">
            <v>51-PERU</v>
          </cell>
        </row>
        <row r="253">
          <cell r="A253" t="str">
            <v>63-PHILIPPINES</v>
          </cell>
        </row>
        <row r="254">
          <cell r="A254" t="str">
            <v>48-POLAND</v>
          </cell>
        </row>
        <row r="255">
          <cell r="A255" t="str">
            <v>14-PORTUGAL</v>
          </cell>
        </row>
        <row r="256">
          <cell r="A256" t="str">
            <v>974-QATAR</v>
          </cell>
        </row>
        <row r="257">
          <cell r="A257" t="str">
            <v>82-REPUBLIC OF KOREA (SOUTH KOREA)</v>
          </cell>
        </row>
        <row r="258">
          <cell r="A258" t="str">
            <v>373-REPUBLIC OF MOLDOVA</v>
          </cell>
        </row>
        <row r="259">
          <cell r="A259" t="str">
            <v>40-ROMANIA</v>
          </cell>
        </row>
        <row r="260">
          <cell r="A260" t="str">
            <v>8-RUSSIAN FEDERATION</v>
          </cell>
        </row>
        <row r="261">
          <cell r="A261" t="str">
            <v>250-RWANDA</v>
          </cell>
        </row>
        <row r="262">
          <cell r="A262" t="str">
            <v>1869-SAINT KITTS AND NEVIS</v>
          </cell>
        </row>
        <row r="263">
          <cell r="A263" t="str">
            <v>1758-SAINT LUCIA</v>
          </cell>
        </row>
        <row r="264">
          <cell r="A264" t="str">
            <v>1784-SAINT VINCENT AND THE GRENADINES</v>
          </cell>
        </row>
        <row r="265">
          <cell r="A265" t="str">
            <v>685-SAMOA</v>
          </cell>
        </row>
        <row r="266">
          <cell r="A266" t="str">
            <v>378-SAN MARINO</v>
          </cell>
        </row>
        <row r="267">
          <cell r="A267" t="str">
            <v>239-SAO TOME AND PRINCIPE</v>
          </cell>
        </row>
        <row r="268">
          <cell r="A268" t="str">
            <v>966-SAUDI ARABIA</v>
          </cell>
        </row>
        <row r="269">
          <cell r="A269" t="str">
            <v>221-SENEGAL</v>
          </cell>
        </row>
        <row r="270">
          <cell r="A270" t="str">
            <v>381-SERBIA</v>
          </cell>
        </row>
        <row r="271">
          <cell r="A271" t="str">
            <v>248-SEYCHELLES</v>
          </cell>
        </row>
        <row r="272">
          <cell r="A272" t="str">
            <v>232-SIERRA LEONE</v>
          </cell>
        </row>
        <row r="273">
          <cell r="A273" t="str">
            <v>65-SINGAPORE</v>
          </cell>
        </row>
        <row r="274">
          <cell r="A274" t="str">
            <v>421-SLOVAKIA</v>
          </cell>
        </row>
        <row r="275">
          <cell r="A275" t="str">
            <v>386-SLOVENIA</v>
          </cell>
        </row>
        <row r="276">
          <cell r="A276" t="str">
            <v>677-SOLOMON ISLANDS</v>
          </cell>
        </row>
        <row r="277">
          <cell r="A277" t="str">
            <v>252-SOMALIA</v>
          </cell>
        </row>
        <row r="278">
          <cell r="A278" t="str">
            <v>28-SOUTH AFRICA</v>
          </cell>
        </row>
        <row r="279">
          <cell r="A279" t="str">
            <v>211-SOUTH SUDAN</v>
          </cell>
        </row>
        <row r="280">
          <cell r="A280" t="str">
            <v>35-SPAIN</v>
          </cell>
        </row>
        <row r="281">
          <cell r="A281" t="str">
            <v>94-SRI LANKA</v>
          </cell>
        </row>
        <row r="282">
          <cell r="A282" t="str">
            <v>249-SUDAN</v>
          </cell>
        </row>
        <row r="283">
          <cell r="A283" t="str">
            <v>597-SURINAME</v>
          </cell>
        </row>
        <row r="284">
          <cell r="A284" t="str">
            <v>268-SWAZILAND</v>
          </cell>
        </row>
        <row r="285">
          <cell r="A285" t="str">
            <v>46-SWEDEN</v>
          </cell>
        </row>
        <row r="286">
          <cell r="A286" t="str">
            <v>41-SWITZERLAND</v>
          </cell>
        </row>
        <row r="287">
          <cell r="A287" t="str">
            <v>963-SYRIAN ARAB REPUBLIC</v>
          </cell>
        </row>
        <row r="288">
          <cell r="A288" t="str">
            <v>992-TAJIKISTAN</v>
          </cell>
        </row>
        <row r="289">
          <cell r="A289" t="str">
            <v>66-THAILAND</v>
          </cell>
        </row>
        <row r="290">
          <cell r="A290" t="str">
            <v>670-TIMOR-LESTE</v>
          </cell>
        </row>
        <row r="291">
          <cell r="A291" t="str">
            <v>228-TOGO</v>
          </cell>
        </row>
        <row r="292">
          <cell r="A292" t="str">
            <v>676-TONGA</v>
          </cell>
        </row>
        <row r="293">
          <cell r="A293" t="str">
            <v>1868-TRINIDAD AND TOBAGO</v>
          </cell>
        </row>
        <row r="294">
          <cell r="A294" t="str">
            <v>216-TUNISIA</v>
          </cell>
        </row>
        <row r="295">
          <cell r="A295" t="str">
            <v>90-TURKEY</v>
          </cell>
        </row>
        <row r="296">
          <cell r="A296" t="str">
            <v>993-TURKMENISTAN</v>
          </cell>
        </row>
        <row r="297">
          <cell r="A297" t="str">
            <v>688-TUVALU</v>
          </cell>
        </row>
        <row r="298">
          <cell r="A298" t="str">
            <v>256-UGANDA</v>
          </cell>
        </row>
        <row r="299">
          <cell r="A299" t="str">
            <v>380-UKRAINE</v>
          </cell>
        </row>
        <row r="300">
          <cell r="A300" t="str">
            <v>971-UNITED ARAB EMIRATES</v>
          </cell>
        </row>
        <row r="301">
          <cell r="A301" t="str">
            <v>44-UNITED KINGDOM OF GREAT BRITAIN AND NORTHERN IRELAND</v>
          </cell>
        </row>
        <row r="302">
          <cell r="A302" t="str">
            <v>255-UNITED REPUBLIC OF TANZANIA</v>
          </cell>
        </row>
        <row r="303">
          <cell r="A303" t="str">
            <v>2-UNITED STATES OF AMERICA</v>
          </cell>
        </row>
        <row r="304">
          <cell r="A304" t="str">
            <v>598-URUGUAY</v>
          </cell>
        </row>
        <row r="305">
          <cell r="A305" t="str">
            <v>998-UZBEKISTAN</v>
          </cell>
        </row>
        <row r="306">
          <cell r="A306" t="str">
            <v>678-VANUATU</v>
          </cell>
        </row>
        <row r="307">
          <cell r="A307" t="str">
            <v>58-VENEZUELA, BOLIVARIAN REPUBLIC OF...</v>
          </cell>
        </row>
        <row r="308">
          <cell r="A308" t="str">
            <v>84-VIETNAM</v>
          </cell>
        </row>
        <row r="309">
          <cell r="A309" t="str">
            <v>967-YEMEN</v>
          </cell>
        </row>
        <row r="310">
          <cell r="A310" t="str">
            <v>260-ZAMBIA</v>
          </cell>
        </row>
        <row r="311">
          <cell r="A311" t="str">
            <v>263-ZIMBABWE</v>
          </cell>
        </row>
        <row r="312">
          <cell r="A312" t="str">
            <v>9999-OTHERS</v>
          </cell>
        </row>
        <row r="315">
          <cell r="A315" t="str">
            <v>(Select)</v>
          </cell>
        </row>
        <row r="316">
          <cell r="A316" t="str">
            <v>10(23C)(iv) </v>
          </cell>
        </row>
        <row r="317">
          <cell r="A317" t="str">
            <v>10(23C)(v)</v>
          </cell>
        </row>
        <row r="318">
          <cell r="A318" t="str">
            <v>10(23C)(vi) </v>
          </cell>
        </row>
        <row r="319">
          <cell r="A319" t="str">
            <v>10(23C)(via)</v>
          </cell>
        </row>
        <row r="320">
          <cell r="A320" t="str">
            <v>10A</v>
          </cell>
        </row>
        <row r="321">
          <cell r="A321" t="str">
            <v>12A(1)(b)</v>
          </cell>
        </row>
        <row r="322">
          <cell r="A322" t="str">
            <v>115JB</v>
          </cell>
        </row>
        <row r="323">
          <cell r="A323" t="str">
            <v>80LA</v>
          </cell>
        </row>
        <row r="324">
          <cell r="A324" t="str">
            <v>80-IA</v>
          </cell>
        </row>
        <row r="325">
          <cell r="A325" t="str">
            <v>80-IB</v>
          </cell>
        </row>
        <row r="326">
          <cell r="A326" t="str">
            <v>80-IC</v>
          </cell>
        </row>
        <row r="327">
          <cell r="A327" t="str">
            <v>80-ID</v>
          </cell>
        </row>
        <row r="328">
          <cell r="A328" t="str">
            <v>80JJAA</v>
          </cell>
        </row>
      </sheetData>
      <sheetData sheetId="3">
        <row r="51">
          <cell r="C51" t="str">
            <v>1 - Holding company</v>
          </cell>
          <cell r="D51" t="str">
            <v>AMALGAMATING</v>
          </cell>
        </row>
        <row r="52">
          <cell r="C52" t="str">
            <v>2 - Subsidiary company</v>
          </cell>
          <cell r="D52" t="str">
            <v>AMALGAMATED</v>
          </cell>
        </row>
      </sheetData>
      <sheetData sheetId="4">
        <row r="10">
          <cell r="C10" t="str">
            <v>01-ANDAMAN AND NICOBAR ISLANDS</v>
          </cell>
        </row>
        <row r="11">
          <cell r="C11" t="str">
            <v>02-ANDHRA PRADESH</v>
          </cell>
        </row>
        <row r="12">
          <cell r="C12" t="str">
            <v>03-ARUNACHAL PRADESH</v>
          </cell>
        </row>
        <row r="13">
          <cell r="C13" t="str">
            <v>04-ASSAM</v>
          </cell>
        </row>
        <row r="14">
          <cell r="C14" t="str">
            <v>05-BIHAR</v>
          </cell>
        </row>
        <row r="15">
          <cell r="C15" t="str">
            <v>06-CHANDIGARH</v>
          </cell>
        </row>
        <row r="16">
          <cell r="C16" t="str">
            <v>07-DADRA AND NAGAR HAVELI</v>
          </cell>
        </row>
        <row r="17">
          <cell r="C17" t="str">
            <v>08-DAMAN AND DIU</v>
          </cell>
        </row>
        <row r="18">
          <cell r="C18" t="str">
            <v>09-DELHI</v>
          </cell>
        </row>
        <row r="19">
          <cell r="C19" t="str">
            <v>10-GOA</v>
          </cell>
        </row>
        <row r="20">
          <cell r="C20" t="str">
            <v>11-GUJARAT</v>
          </cell>
        </row>
        <row r="21">
          <cell r="C21" t="str">
            <v>12-HARYANA</v>
          </cell>
        </row>
        <row r="22">
          <cell r="C22" t="str">
            <v>13-HIMACHAL PRADESH</v>
          </cell>
        </row>
        <row r="23">
          <cell r="C23" t="str">
            <v>14-JAMMU AND KASHMIR</v>
          </cell>
        </row>
        <row r="24">
          <cell r="C24" t="str">
            <v>15-KARNATAKA</v>
          </cell>
        </row>
        <row r="25">
          <cell r="C25" t="str">
            <v>16-KERALA</v>
          </cell>
        </row>
        <row r="26">
          <cell r="C26" t="str">
            <v>17-LAKHSWADEEP</v>
          </cell>
        </row>
        <row r="27">
          <cell r="C27" t="str">
            <v>18-MADHYA PRADESH</v>
          </cell>
        </row>
        <row r="28">
          <cell r="C28" t="str">
            <v>19-MAHARASHTRA</v>
          </cell>
        </row>
        <row r="29">
          <cell r="C29" t="str">
            <v>20-MANIPUR</v>
          </cell>
        </row>
        <row r="30">
          <cell r="C30" t="str">
            <v>21-MEGHALAYA</v>
          </cell>
        </row>
        <row r="31">
          <cell r="C31" t="str">
            <v>22-MIZORAM</v>
          </cell>
        </row>
        <row r="32">
          <cell r="C32" t="str">
            <v>23-NAGALAND</v>
          </cell>
        </row>
        <row r="33">
          <cell r="C33" t="str">
            <v>24-ORISSA</v>
          </cell>
        </row>
        <row r="34">
          <cell r="C34" t="str">
            <v>25-PONDICHERRY</v>
          </cell>
        </row>
        <row r="35">
          <cell r="C35" t="str">
            <v>26-PUNJAB</v>
          </cell>
        </row>
        <row r="36">
          <cell r="C36" t="str">
            <v>27-RAJASTHAN</v>
          </cell>
        </row>
        <row r="37">
          <cell r="C37" t="str">
            <v>28-SIKKIM</v>
          </cell>
        </row>
        <row r="38">
          <cell r="C38" t="str">
            <v>29-TAMILNADU</v>
          </cell>
        </row>
        <row r="39">
          <cell r="C39" t="str">
            <v>30-TRIPURA</v>
          </cell>
        </row>
        <row r="40">
          <cell r="C40" t="str">
            <v>31-UTTAR PRADESH</v>
          </cell>
        </row>
        <row r="41">
          <cell r="C41" t="str">
            <v>32-WEST BENGAL</v>
          </cell>
        </row>
        <row r="42">
          <cell r="C42" t="str">
            <v>33-CHHATISHGARH</v>
          </cell>
        </row>
        <row r="43">
          <cell r="C43" t="str">
            <v>34-UTTARANCHAL</v>
          </cell>
        </row>
        <row r="44">
          <cell r="C44" t="str">
            <v>35-JHARKHAND</v>
          </cell>
        </row>
        <row r="45">
          <cell r="C45" t="str">
            <v>99-FOREIGN</v>
          </cell>
        </row>
      </sheetData>
      <sheetData sheetId="5">
        <row r="31">
          <cell r="C31" t="str">
            <v>0101-Agro-based industries</v>
          </cell>
          <cell r="I31" t="str">
            <v>01-ANDAMAN AND NICOBAR ISLANDS</v>
          </cell>
        </row>
        <row r="32">
          <cell r="C32" t="str">
            <v>0102-Automobile and Auto parts</v>
          </cell>
          <cell r="I32" t="str">
            <v>02-ANDHRA PRADESH</v>
          </cell>
        </row>
        <row r="33">
          <cell r="C33" t="str">
            <v>0103-Cement</v>
          </cell>
          <cell r="I33" t="str">
            <v>03-ARUNACHAL PRADESH</v>
          </cell>
        </row>
        <row r="34">
          <cell r="C34" t="str">
            <v>0104-Diamond cutting</v>
          </cell>
          <cell r="I34" t="str">
            <v>04-ASSAM</v>
          </cell>
        </row>
        <row r="35">
          <cell r="C35" t="str">
            <v>0105-Drugs and Pharmaceuticals</v>
          </cell>
          <cell r="I35" t="str">
            <v>05-BIHAR</v>
          </cell>
        </row>
        <row r="36">
          <cell r="C36" t="str">
            <v>0106-Electronics including Computer Hardware</v>
          </cell>
          <cell r="I36" t="str">
            <v>06-CHANDIGARH</v>
          </cell>
        </row>
        <row r="37">
          <cell r="C37" t="str">
            <v>0107-Engineering goods</v>
          </cell>
          <cell r="I37" t="str">
            <v>07-DADRA AND NAGAR HAVELI</v>
          </cell>
        </row>
        <row r="38">
          <cell r="C38" t="str">
            <v>0108-Fertilizers, Chemicals, Paints</v>
          </cell>
          <cell r="I38" t="str">
            <v>08-DAMAN AND DIU</v>
          </cell>
        </row>
        <row r="39">
          <cell r="C39" t="str">
            <v>0109-Flour &amp; Rice Mills</v>
          </cell>
          <cell r="I39" t="str">
            <v>09-DELHI</v>
          </cell>
        </row>
        <row r="40">
          <cell r="C40" t="str">
            <v>0110-Food Processing units</v>
          </cell>
          <cell r="I40" t="str">
            <v>10-GOA</v>
          </cell>
        </row>
        <row r="41">
          <cell r="C41" t="str">
            <v>0111-Marble &amp; Granite</v>
          </cell>
          <cell r="I41" t="str">
            <v>11-GUJARAT</v>
          </cell>
        </row>
        <row r="42">
          <cell r="C42" t="str">
            <v>0112-Paper</v>
          </cell>
          <cell r="I42" t="str">
            <v>12-HARYANA</v>
          </cell>
        </row>
        <row r="43">
          <cell r="C43" t="str">
            <v>0113-Petroleum and Petrochemicals</v>
          </cell>
          <cell r="I43" t="str">
            <v>13-HIMACHAL PRADESH</v>
          </cell>
        </row>
        <row r="44">
          <cell r="C44" t="str">
            <v>0114-Power and energy</v>
          </cell>
          <cell r="I44" t="str">
            <v>14-JAMMU AND KASHMIR</v>
          </cell>
        </row>
        <row r="45">
          <cell r="C45" t="str">
            <v>0115-Printing &amp; Publishing</v>
          </cell>
          <cell r="I45" t="str">
            <v>15-KARNATAKA</v>
          </cell>
        </row>
        <row r="46">
          <cell r="C46" t="str">
            <v>0116-Rubber</v>
          </cell>
          <cell r="I46" t="str">
            <v>16-KERALA</v>
          </cell>
        </row>
        <row r="47">
          <cell r="C47" t="str">
            <v>0117-Steel</v>
          </cell>
          <cell r="I47" t="str">
            <v>17-LAKHSWADEEP</v>
          </cell>
        </row>
        <row r="48">
          <cell r="C48" t="str">
            <v>0118-Sugar</v>
          </cell>
          <cell r="I48" t="str">
            <v>18-MADHYA PRADESH</v>
          </cell>
        </row>
        <row r="49">
          <cell r="C49" t="str">
            <v>0119-Tea, Coffee</v>
          </cell>
          <cell r="I49" t="str">
            <v>19-MAHARASHTRA</v>
          </cell>
        </row>
        <row r="50">
          <cell r="C50" t="str">
            <v>0120-Textiles, handloom, Power looms</v>
          </cell>
          <cell r="I50" t="str">
            <v>20-MANIPUR</v>
          </cell>
        </row>
        <row r="51">
          <cell r="C51" t="str">
            <v>0121-Tobacco</v>
          </cell>
          <cell r="I51" t="str">
            <v>21-MEGHALAYA</v>
          </cell>
        </row>
        <row r="52">
          <cell r="C52" t="str">
            <v>0122-Tyre</v>
          </cell>
          <cell r="I52" t="str">
            <v>22-MIZORAM</v>
          </cell>
        </row>
        <row r="53">
          <cell r="C53" t="str">
            <v>0123-Vanaspati &amp; Edible Oils</v>
          </cell>
          <cell r="I53" t="str">
            <v>23-NAGALAND</v>
          </cell>
        </row>
        <row r="54">
          <cell r="C54" t="str">
            <v>0124-Others</v>
          </cell>
          <cell r="I54" t="str">
            <v>24-ORISSA</v>
          </cell>
        </row>
        <row r="55">
          <cell r="C55" t="str">
            <v>0201-Chain Stores</v>
          </cell>
          <cell r="I55" t="str">
            <v>25-PONDICHERRY</v>
          </cell>
        </row>
        <row r="56">
          <cell r="C56" t="str">
            <v>0202-Retailers</v>
          </cell>
          <cell r="I56" t="str">
            <v>26-PUNJAB</v>
          </cell>
        </row>
        <row r="57">
          <cell r="C57" t="str">
            <v>0203-Wholesalers</v>
          </cell>
          <cell r="I57" t="str">
            <v>27-RAJASTHAN</v>
          </cell>
        </row>
        <row r="58">
          <cell r="C58" t="str">
            <v>0204-Others</v>
          </cell>
          <cell r="I58" t="str">
            <v>28-SIKKIM</v>
          </cell>
        </row>
        <row r="59">
          <cell r="C59" t="str">
            <v>0301-General Commission Agents</v>
          </cell>
          <cell r="I59" t="str">
            <v>29-TAMILNADU</v>
          </cell>
        </row>
        <row r="60">
          <cell r="C60" t="str">
            <v>0401-Builders</v>
          </cell>
          <cell r="I60" t="str">
            <v>30-TRIPURA</v>
          </cell>
        </row>
        <row r="61">
          <cell r="C61" t="str">
            <v>0402-Estate Agents</v>
          </cell>
          <cell r="I61" t="str">
            <v>31-UTTAR PRADESH</v>
          </cell>
        </row>
        <row r="62">
          <cell r="C62" t="str">
            <v>0403-Property Developers</v>
          </cell>
          <cell r="I62" t="str">
            <v>32-WEST BENGAL</v>
          </cell>
        </row>
        <row r="63">
          <cell r="C63" t="str">
            <v>0404-Others</v>
          </cell>
          <cell r="I63" t="str">
            <v>33-CHHATISHGARH</v>
          </cell>
        </row>
        <row r="64">
          <cell r="C64" t="str">
            <v>0501-Civil Contractors</v>
          </cell>
          <cell r="I64" t="str">
            <v>34-UTTARANCHAL</v>
          </cell>
        </row>
        <row r="65">
          <cell r="C65" t="str">
            <v>0502-Excise Contractors</v>
          </cell>
          <cell r="I65" t="str">
            <v>35-JHARKHAND</v>
          </cell>
        </row>
        <row r="66">
          <cell r="C66" t="str">
            <v>0503-Forest Contractors</v>
          </cell>
          <cell r="I66" t="str">
            <v>99-FOREIGN</v>
          </cell>
        </row>
        <row r="67">
          <cell r="C67" t="str">
            <v>0504-Mining Contractors</v>
          </cell>
        </row>
        <row r="68">
          <cell r="C68" t="str">
            <v>0505-Others</v>
          </cell>
        </row>
        <row r="69">
          <cell r="C69" t="str">
            <v>0601-Chartered Accountants, Auditors, etc.</v>
          </cell>
        </row>
        <row r="70">
          <cell r="C70" t="str">
            <v>0602-Fashion designers</v>
          </cell>
        </row>
        <row r="71">
          <cell r="C71" t="str">
            <v>0603-Legal professionals</v>
          </cell>
        </row>
        <row r="72">
          <cell r="C72" t="str">
            <v>0604-Medical professionals</v>
          </cell>
        </row>
        <row r="73">
          <cell r="C73" t="str">
            <v>0605-Nursing Homes</v>
          </cell>
        </row>
        <row r="74">
          <cell r="C74" t="str">
            <v>0606-Specialty hospitals</v>
          </cell>
        </row>
        <row r="75">
          <cell r="C75" t="str">
            <v>0607-Others</v>
          </cell>
        </row>
        <row r="76">
          <cell r="C76" t="str">
            <v>0701-Advertisement agencies</v>
          </cell>
        </row>
        <row r="77">
          <cell r="C77" t="str">
            <v>0702-Beauty Parlours</v>
          </cell>
        </row>
        <row r="78">
          <cell r="C78" t="str">
            <v>0703-Consultancy services</v>
          </cell>
        </row>
        <row r="79">
          <cell r="C79" t="str">
            <v>0704-Courier Agencies</v>
          </cell>
        </row>
        <row r="80">
          <cell r="C80" t="str">
            <v>0705-Computer training/educational and coaching institutes</v>
          </cell>
        </row>
        <row r="81">
          <cell r="C81" t="str">
            <v>0706-Forex Dealers</v>
          </cell>
        </row>
        <row r="82">
          <cell r="C82" t="str">
            <v>0707-Hospitality services</v>
          </cell>
        </row>
        <row r="83">
          <cell r="C83" t="str">
            <v>0708-Hotels</v>
          </cell>
        </row>
        <row r="84">
          <cell r="C84" t="str">
            <v>0709-I.T. enabled services, BPO service providers</v>
          </cell>
        </row>
        <row r="85">
          <cell r="C85" t="str">
            <v>0710-Security agencies</v>
          </cell>
        </row>
        <row r="86">
          <cell r="C86" t="str">
            <v>0711-Software development agencies</v>
          </cell>
        </row>
        <row r="87">
          <cell r="C87" t="str">
            <v>0712-Transporters</v>
          </cell>
        </row>
        <row r="88">
          <cell r="C88" t="str">
            <v>0713-Travel agents, tour operators</v>
          </cell>
        </row>
        <row r="89">
          <cell r="C89" t="str">
            <v>0714-Others</v>
          </cell>
        </row>
        <row r="90">
          <cell r="C90" t="str">
            <v>0801-Banking Companies</v>
          </cell>
        </row>
        <row r="91">
          <cell r="C91" t="str">
            <v>0802-Chit Funds</v>
          </cell>
        </row>
        <row r="92">
          <cell r="C92" t="str">
            <v>0803-Financial Institutions</v>
          </cell>
        </row>
        <row r="93">
          <cell r="C93" t="str">
            <v>0804-Financial service providers</v>
          </cell>
        </row>
        <row r="94">
          <cell r="C94" t="str">
            <v>0805-Leasing Companies</v>
          </cell>
        </row>
        <row r="95">
          <cell r="C95" t="str">
            <v>0806-Money Lenders</v>
          </cell>
        </row>
        <row r="96">
          <cell r="C96" t="str">
            <v>0807-Non-Banking Finance Companies</v>
          </cell>
        </row>
        <row r="97">
          <cell r="C97" t="str">
            <v>0808-Share Brokers, Sub-brokers, etc.</v>
          </cell>
        </row>
        <row r="98">
          <cell r="C98" t="str">
            <v>0809-Others</v>
          </cell>
        </row>
        <row r="99">
          <cell r="C99" t="str">
            <v>0901-Cable T.V. productions</v>
          </cell>
        </row>
        <row r="100">
          <cell r="C100" t="str">
            <v>0902-Film distribution</v>
          </cell>
        </row>
        <row r="101">
          <cell r="C101" t="str">
            <v>0903-Film laboratories</v>
          </cell>
        </row>
        <row r="102">
          <cell r="C102" t="str">
            <v>0904-Motion Picture Producers</v>
          </cell>
        </row>
        <row r="103">
          <cell r="C103" t="str">
            <v>0905-Television Channels</v>
          </cell>
        </row>
        <row r="104">
          <cell r="C104" t="str">
            <v>0906-Others</v>
          </cell>
        </row>
      </sheetData>
      <sheetData sheetId="9">
        <row r="77">
          <cell r="A77" t="str">
            <v>101-gms</v>
          </cell>
          <cell r="B77" t="str">
            <v>101-gms</v>
          </cell>
          <cell r="C77" t="str">
            <v>101-gms</v>
          </cell>
        </row>
        <row r="78">
          <cell r="A78" t="str">
            <v>102-kilograms</v>
          </cell>
          <cell r="B78" t="str">
            <v>102-kilograms</v>
          </cell>
          <cell r="C78" t="str">
            <v>102-kilograms</v>
          </cell>
        </row>
        <row r="79">
          <cell r="A79" t="str">
            <v>103-litre</v>
          </cell>
          <cell r="B79" t="str">
            <v>103-litre</v>
          </cell>
          <cell r="C79" t="str">
            <v>103-litre</v>
          </cell>
        </row>
        <row r="80">
          <cell r="A80" t="str">
            <v>104-kilolitre</v>
          </cell>
          <cell r="B80" t="str">
            <v>104-kilolitre</v>
          </cell>
          <cell r="C80" t="str">
            <v>104-kilolitre</v>
          </cell>
        </row>
        <row r="81">
          <cell r="A81" t="str">
            <v>105-metre</v>
          </cell>
          <cell r="B81" t="str">
            <v>105-metre</v>
          </cell>
          <cell r="C81" t="str">
            <v>105-metre</v>
          </cell>
        </row>
        <row r="82">
          <cell r="A82" t="str">
            <v>106-kilometre</v>
          </cell>
          <cell r="B82" t="str">
            <v>106-kilometre</v>
          </cell>
          <cell r="C82" t="str">
            <v>106-kilometre</v>
          </cell>
        </row>
        <row r="83">
          <cell r="A83" t="str">
            <v>107-numbers</v>
          </cell>
          <cell r="B83" t="str">
            <v>107-numbers</v>
          </cell>
          <cell r="C83" t="str">
            <v>107-numbers</v>
          </cell>
        </row>
        <row r="84">
          <cell r="A84" t="str">
            <v>108-quintal</v>
          </cell>
          <cell r="B84" t="str">
            <v>108-quintal</v>
          </cell>
          <cell r="C84" t="str">
            <v>108-quintal</v>
          </cell>
        </row>
        <row r="85">
          <cell r="A85" t="str">
            <v>109-ton</v>
          </cell>
          <cell r="B85" t="str">
            <v>109-ton</v>
          </cell>
          <cell r="C85" t="str">
            <v>109-ton</v>
          </cell>
        </row>
        <row r="86">
          <cell r="A86" t="str">
            <v>110-pound</v>
          </cell>
          <cell r="B86" t="str">
            <v>110-pound</v>
          </cell>
          <cell r="C86" t="str">
            <v>110-pound</v>
          </cell>
        </row>
        <row r="87">
          <cell r="A87" t="str">
            <v>111-milligrams</v>
          </cell>
          <cell r="B87" t="str">
            <v>111-milligrams</v>
          </cell>
          <cell r="C87" t="str">
            <v>111-milligrams</v>
          </cell>
        </row>
        <row r="88">
          <cell r="A88" t="str">
            <v>112-carat</v>
          </cell>
          <cell r="B88" t="str">
            <v>112-carat</v>
          </cell>
          <cell r="C88" t="str">
            <v>112-carat</v>
          </cell>
        </row>
        <row r="89">
          <cell r="A89" t="str">
            <v>113-numbers (1000s)</v>
          </cell>
          <cell r="B89" t="str">
            <v>113-numbers (1000s)</v>
          </cell>
          <cell r="C89" t="str">
            <v>113-numbers (1000s)</v>
          </cell>
        </row>
        <row r="90">
          <cell r="A90" t="str">
            <v>114-kwatt</v>
          </cell>
          <cell r="B90" t="str">
            <v>114-kwatt</v>
          </cell>
          <cell r="C90" t="str">
            <v>114-kwatt</v>
          </cell>
        </row>
        <row r="91">
          <cell r="A91" t="str">
            <v>115-mwatt</v>
          </cell>
          <cell r="B91" t="str">
            <v>115-mwatt</v>
          </cell>
          <cell r="C91" t="str">
            <v>115-mwatt</v>
          </cell>
        </row>
        <row r="92">
          <cell r="A92" t="str">
            <v>116-inch</v>
          </cell>
          <cell r="B92" t="str">
            <v>116-inch</v>
          </cell>
          <cell r="C92" t="str">
            <v>116-inch</v>
          </cell>
        </row>
        <row r="93">
          <cell r="A93" t="str">
            <v>117-feet</v>
          </cell>
          <cell r="B93" t="str">
            <v>117-feet</v>
          </cell>
          <cell r="C93" t="str">
            <v>117-feet</v>
          </cell>
        </row>
        <row r="94">
          <cell r="A94" t="str">
            <v>118-sqft</v>
          </cell>
          <cell r="B94" t="str">
            <v>118-sqft</v>
          </cell>
          <cell r="C94" t="str">
            <v>118-sqft</v>
          </cell>
        </row>
        <row r="95">
          <cell r="A95" t="str">
            <v>119-acre</v>
          </cell>
          <cell r="B95" t="str">
            <v>119-acre</v>
          </cell>
          <cell r="C95" t="str">
            <v>119-acre</v>
          </cell>
        </row>
        <row r="96">
          <cell r="A96" t="str">
            <v>120-cubicft</v>
          </cell>
          <cell r="B96" t="str">
            <v>120-cubicft</v>
          </cell>
          <cell r="C96" t="str">
            <v>120-cubicft</v>
          </cell>
        </row>
        <row r="97">
          <cell r="A97" t="str">
            <v>121-sqmetre</v>
          </cell>
          <cell r="B97" t="str">
            <v>121-sqmetre</v>
          </cell>
          <cell r="C97" t="str">
            <v>121-sqmetre</v>
          </cell>
        </row>
        <row r="98">
          <cell r="A98" t="str">
            <v>122-cubicmetre</v>
          </cell>
          <cell r="B98" t="str">
            <v>122-cubicmetre</v>
          </cell>
          <cell r="C98" t="str">
            <v>122-cubicmetre</v>
          </cell>
        </row>
        <row r="99">
          <cell r="A99" t="str">
            <v>999-residual</v>
          </cell>
          <cell r="B99" t="str">
            <v>999-residual</v>
          </cell>
          <cell r="C99" t="str">
            <v>999-residual</v>
          </cell>
        </row>
      </sheetData>
      <sheetData sheetId="10">
        <row r="2">
          <cell r="J2">
            <v>0</v>
          </cell>
        </row>
        <row r="7">
          <cell r="J7">
            <v>0</v>
          </cell>
        </row>
        <row r="10">
          <cell r="H10">
            <v>0</v>
          </cell>
        </row>
        <row r="11">
          <cell r="H11">
            <v>0</v>
          </cell>
        </row>
        <row r="12">
          <cell r="H12">
            <v>0</v>
          </cell>
        </row>
        <row r="13">
          <cell r="H13">
            <v>0</v>
          </cell>
        </row>
        <row r="14">
          <cell r="H14">
            <v>0</v>
          </cell>
        </row>
        <row r="15">
          <cell r="H15">
            <v>0</v>
          </cell>
        </row>
        <row r="16">
          <cell r="J16">
            <v>0</v>
          </cell>
        </row>
        <row r="19">
          <cell r="H19">
            <v>0</v>
          </cell>
        </row>
        <row r="21">
          <cell r="J21">
            <v>0</v>
          </cell>
        </row>
        <row r="22">
          <cell r="J22">
            <v>0</v>
          </cell>
        </row>
        <row r="23">
          <cell r="J23">
            <v>0</v>
          </cell>
        </row>
        <row r="26">
          <cell r="J26">
            <v>0</v>
          </cell>
        </row>
        <row r="27">
          <cell r="J27">
            <v>0</v>
          </cell>
        </row>
        <row r="28">
          <cell r="J28">
            <v>0</v>
          </cell>
        </row>
        <row r="29">
          <cell r="J29">
            <v>0</v>
          </cell>
        </row>
        <row r="33">
          <cell r="J33">
            <v>0</v>
          </cell>
        </row>
        <row r="35">
          <cell r="J35">
            <v>-458075</v>
          </cell>
        </row>
        <row r="39">
          <cell r="J39">
            <v>0</v>
          </cell>
        </row>
        <row r="40">
          <cell r="J40">
            <v>0</v>
          </cell>
        </row>
        <row r="41">
          <cell r="J41">
            <v>0</v>
          </cell>
        </row>
        <row r="42">
          <cell r="J42">
            <v>0</v>
          </cell>
        </row>
        <row r="44">
          <cell r="H44">
            <v>0</v>
          </cell>
        </row>
        <row r="47">
          <cell r="J47">
            <v>0</v>
          </cell>
        </row>
        <row r="51">
          <cell r="J51">
            <v>0</v>
          </cell>
        </row>
        <row r="52">
          <cell r="J52">
            <v>0</v>
          </cell>
        </row>
        <row r="53">
          <cell r="J53">
            <v>0</v>
          </cell>
        </row>
        <row r="54">
          <cell r="J54">
            <v>0</v>
          </cell>
        </row>
        <row r="55">
          <cell r="J55">
            <v>0</v>
          </cell>
        </row>
        <row r="56">
          <cell r="J56">
            <v>0</v>
          </cell>
        </row>
        <row r="57">
          <cell r="J57">
            <v>0</v>
          </cell>
        </row>
        <row r="58">
          <cell r="J58">
            <v>0</v>
          </cell>
        </row>
        <row r="60">
          <cell r="H60">
            <v>0</v>
          </cell>
        </row>
        <row r="61">
          <cell r="H61">
            <v>0</v>
          </cell>
        </row>
        <row r="62">
          <cell r="J62">
            <v>0</v>
          </cell>
        </row>
        <row r="63">
          <cell r="J63">
            <v>0</v>
          </cell>
        </row>
        <row r="65">
          <cell r="H65">
            <v>0</v>
          </cell>
        </row>
        <row r="66">
          <cell r="H66">
            <v>0</v>
          </cell>
        </row>
        <row r="67">
          <cell r="H67">
            <v>0</v>
          </cell>
        </row>
        <row r="68">
          <cell r="J68">
            <v>0</v>
          </cell>
        </row>
        <row r="69">
          <cell r="J69">
            <v>0</v>
          </cell>
        </row>
        <row r="71">
          <cell r="H71">
            <v>130000</v>
          </cell>
        </row>
        <row r="72">
          <cell r="H72">
            <v>0</v>
          </cell>
        </row>
        <row r="73">
          <cell r="H73">
            <v>0</v>
          </cell>
        </row>
        <row r="74">
          <cell r="H74">
            <v>0</v>
          </cell>
        </row>
        <row r="75">
          <cell r="J75">
            <v>130000</v>
          </cell>
        </row>
        <row r="86">
          <cell r="F86" t="str">
            <v>C. M. MATHEW</v>
          </cell>
          <cell r="I86" t="str">
            <v>MATHEW</v>
          </cell>
        </row>
        <row r="91">
          <cell r="F91" t="str">
            <v>DIRECTOR AND SECRETARY</v>
          </cell>
        </row>
        <row r="92">
          <cell r="F92" t="str">
            <v>KOTTAYAM</v>
          </cell>
        </row>
        <row r="93">
          <cell r="F93" t="str">
            <v>ADFPM0575J</v>
          </cell>
          <cell r="H93" t="str">
            <v>14/09/2013</v>
          </cell>
        </row>
      </sheetData>
      <sheetData sheetId="11">
        <row r="8">
          <cell r="J8">
            <v>0</v>
          </cell>
        </row>
        <row r="9">
          <cell r="J9">
            <v>0</v>
          </cell>
          <cell r="M9">
            <v>0</v>
          </cell>
          <cell r="N9">
            <v>0</v>
          </cell>
          <cell r="IV9" t="str">
            <v>Yes</v>
          </cell>
        </row>
        <row r="10">
          <cell r="J10">
            <v>0</v>
          </cell>
          <cell r="IV10" t="str">
            <v>No</v>
          </cell>
        </row>
        <row r="11">
          <cell r="J11">
            <v>0</v>
          </cell>
        </row>
        <row r="12">
          <cell r="J12">
            <v>0</v>
          </cell>
        </row>
        <row r="17">
          <cell r="J17">
            <v>0</v>
          </cell>
        </row>
        <row r="18">
          <cell r="J18">
            <v>0</v>
          </cell>
        </row>
        <row r="22">
          <cell r="J22" t="e">
            <v>#NAME?</v>
          </cell>
        </row>
      </sheetData>
      <sheetData sheetId="12">
        <row r="68">
          <cell r="J68">
            <v>0</v>
          </cell>
        </row>
        <row r="85">
          <cell r="D85" t="str">
            <v>01-ANDAMAN AND NICOBAR ISLANDS</v>
          </cell>
          <cell r="F85" t="str">
            <v>Y</v>
          </cell>
        </row>
        <row r="86">
          <cell r="D86" t="str">
            <v>02-ANDHRA PRADESH</v>
          </cell>
          <cell r="F86" t="str">
            <v>N</v>
          </cell>
        </row>
        <row r="87">
          <cell r="D87" t="str">
            <v>03-ARUNACHAL PRADESH</v>
          </cell>
        </row>
        <row r="88">
          <cell r="D88" t="str">
            <v>04-ASSAM</v>
          </cell>
        </row>
        <row r="89">
          <cell r="D89" t="str">
            <v>05-BIHAR</v>
          </cell>
        </row>
        <row r="90">
          <cell r="D90" t="str">
            <v>06-CHANDIGARH</v>
          </cell>
        </row>
        <row r="91">
          <cell r="D91" t="str">
            <v>07-DADRA AND NAGAR HAVELI</v>
          </cell>
        </row>
        <row r="92">
          <cell r="D92" t="str">
            <v>08-DAMAN AND DIU</v>
          </cell>
        </row>
        <row r="93">
          <cell r="D93" t="str">
            <v>09-DELHI</v>
          </cell>
        </row>
        <row r="94">
          <cell r="D94" t="str">
            <v>10-GOA</v>
          </cell>
        </row>
        <row r="95">
          <cell r="D95" t="str">
            <v>11-GUJARAT</v>
          </cell>
        </row>
        <row r="96">
          <cell r="D96" t="str">
            <v>12-HARYANA</v>
          </cell>
        </row>
        <row r="97">
          <cell r="D97" t="str">
            <v>13-HIMACHAL PRADESH</v>
          </cell>
        </row>
        <row r="98">
          <cell r="D98" t="str">
            <v>14-JAMMU AND KASHMIR</v>
          </cell>
        </row>
        <row r="99">
          <cell r="D99" t="str">
            <v>15-KARNATAKA</v>
          </cell>
        </row>
        <row r="100">
          <cell r="D100" t="str">
            <v>16-KERALA</v>
          </cell>
        </row>
        <row r="101">
          <cell r="D101" t="str">
            <v>17-LAKHSWADEEP</v>
          </cell>
        </row>
        <row r="102">
          <cell r="D102" t="str">
            <v>18-MADHYA PRADESH</v>
          </cell>
        </row>
        <row r="103">
          <cell r="D103" t="str">
            <v>19-MAHARASHTRA</v>
          </cell>
        </row>
        <row r="104">
          <cell r="D104" t="str">
            <v>20-MANIPUR</v>
          </cell>
        </row>
        <row r="105">
          <cell r="D105" t="str">
            <v>21-MEGHALAYA</v>
          </cell>
        </row>
        <row r="106">
          <cell r="D106" t="str">
            <v>22-MIZORAM</v>
          </cell>
        </row>
        <row r="107">
          <cell r="D107" t="str">
            <v>23-NAGALAND</v>
          </cell>
        </row>
        <row r="108">
          <cell r="D108" t="str">
            <v>24-ORISSA</v>
          </cell>
        </row>
        <row r="109">
          <cell r="D109" t="str">
            <v>25-PONDICHERRY</v>
          </cell>
        </row>
        <row r="110">
          <cell r="D110" t="str">
            <v>26-PUNJAB</v>
          </cell>
        </row>
        <row r="111">
          <cell r="D111" t="str">
            <v>27-RAJASTHAN</v>
          </cell>
        </row>
        <row r="112">
          <cell r="D112" t="str">
            <v>28-SIKKIM</v>
          </cell>
        </row>
        <row r="113">
          <cell r="D113" t="str">
            <v>29-TAMILNADU</v>
          </cell>
        </row>
        <row r="114">
          <cell r="D114" t="str">
            <v>30-TRIPURA</v>
          </cell>
        </row>
        <row r="115">
          <cell r="D115" t="str">
            <v>31-UTTAR PRADESH</v>
          </cell>
        </row>
        <row r="116">
          <cell r="D116" t="str">
            <v>32-WEST BENGAL</v>
          </cell>
        </row>
        <row r="117">
          <cell r="D117" t="str">
            <v>33-CHHATISHGARH</v>
          </cell>
        </row>
        <row r="118">
          <cell r="D118" t="str">
            <v>34-UTTARANCHAL</v>
          </cell>
        </row>
        <row r="119">
          <cell r="D119" t="str">
            <v>35-JHARKHAND</v>
          </cell>
        </row>
        <row r="120">
          <cell r="D120" t="str">
            <v>99-FOREIGN</v>
          </cell>
        </row>
      </sheetData>
      <sheetData sheetId="13">
        <row r="3">
          <cell r="N3">
            <v>-355179</v>
          </cell>
        </row>
        <row r="4">
          <cell r="N4" t="str">
            <v>N</v>
          </cell>
        </row>
        <row r="13">
          <cell r="J13">
            <v>-355179</v>
          </cell>
        </row>
        <row r="16">
          <cell r="H16">
            <v>0</v>
          </cell>
        </row>
        <row r="17">
          <cell r="J17">
            <v>-355179</v>
          </cell>
        </row>
        <row r="18">
          <cell r="J18">
            <v>54758</v>
          </cell>
        </row>
        <row r="22">
          <cell r="J22">
            <v>0</v>
          </cell>
        </row>
        <row r="23">
          <cell r="J23">
            <v>-300421</v>
          </cell>
        </row>
        <row r="34">
          <cell r="J34">
            <v>0</v>
          </cell>
        </row>
        <row r="44">
          <cell r="J44">
            <v>0</v>
          </cell>
        </row>
        <row r="45">
          <cell r="J45">
            <v>-300421</v>
          </cell>
        </row>
        <row r="58">
          <cell r="J58">
            <v>0</v>
          </cell>
        </row>
        <row r="59">
          <cell r="J59">
            <v>-300421</v>
          </cell>
        </row>
        <row r="65">
          <cell r="J65">
            <v>0</v>
          </cell>
        </row>
        <row r="66">
          <cell r="J66">
            <v>-300421</v>
          </cell>
        </row>
        <row r="67">
          <cell r="J67">
            <v>-300421</v>
          </cell>
        </row>
        <row r="69">
          <cell r="J69">
            <v>0</v>
          </cell>
        </row>
        <row r="72">
          <cell r="J72">
            <v>0</v>
          </cell>
        </row>
        <row r="74">
          <cell r="J74">
            <v>0</v>
          </cell>
        </row>
        <row r="77">
          <cell r="J77">
            <v>0</v>
          </cell>
        </row>
        <row r="79">
          <cell r="J79">
            <v>0</v>
          </cell>
        </row>
      </sheetData>
      <sheetData sheetId="14">
        <row r="3">
          <cell r="D3">
            <v>15</v>
          </cell>
        </row>
        <row r="8">
          <cell r="D8">
            <v>0</v>
          </cell>
        </row>
        <row r="11">
          <cell r="D11">
            <v>0</v>
          </cell>
        </row>
        <row r="12">
          <cell r="D12">
            <v>0</v>
          </cell>
        </row>
        <row r="13">
          <cell r="D13">
            <v>0</v>
          </cell>
        </row>
        <row r="14">
          <cell r="D14">
            <v>0</v>
          </cell>
        </row>
        <row r="15">
          <cell r="D15">
            <v>0</v>
          </cell>
        </row>
        <row r="16">
          <cell r="D16">
            <v>0</v>
          </cell>
        </row>
      </sheetData>
      <sheetData sheetId="15">
        <row r="19">
          <cell r="H19">
            <v>0</v>
          </cell>
        </row>
        <row r="30">
          <cell r="H30">
            <v>0</v>
          </cell>
        </row>
      </sheetData>
      <sheetData sheetId="17">
        <row r="6">
          <cell r="H6">
            <v>0</v>
          </cell>
        </row>
        <row r="10">
          <cell r="J10">
            <v>0</v>
          </cell>
        </row>
        <row r="13">
          <cell r="H13">
            <v>0</v>
          </cell>
        </row>
        <row r="18">
          <cell r="H18">
            <v>0</v>
          </cell>
        </row>
        <row r="21">
          <cell r="J21">
            <v>0</v>
          </cell>
        </row>
        <row r="23">
          <cell r="H23">
            <v>0</v>
          </cell>
        </row>
        <row r="28">
          <cell r="H28">
            <v>0</v>
          </cell>
        </row>
        <row r="35">
          <cell r="J35">
            <v>0</v>
          </cell>
        </row>
        <row r="36">
          <cell r="J36">
            <v>0</v>
          </cell>
        </row>
        <row r="37">
          <cell r="J37">
            <v>0</v>
          </cell>
        </row>
        <row r="42">
          <cell r="H42">
            <v>0</v>
          </cell>
        </row>
        <row r="44">
          <cell r="J44">
            <v>0</v>
          </cell>
        </row>
        <row r="45">
          <cell r="J45">
            <v>0</v>
          </cell>
        </row>
        <row r="47">
          <cell r="H47">
            <v>0</v>
          </cell>
        </row>
        <row r="52">
          <cell r="H52">
            <v>0</v>
          </cell>
        </row>
        <row r="53">
          <cell r="H53">
            <v>0</v>
          </cell>
        </row>
        <row r="54">
          <cell r="H54">
            <v>0</v>
          </cell>
        </row>
        <row r="55">
          <cell r="J55">
            <v>0</v>
          </cell>
        </row>
        <row r="57">
          <cell r="H57">
            <v>0</v>
          </cell>
        </row>
        <row r="62">
          <cell r="H62">
            <v>0</v>
          </cell>
        </row>
        <row r="63">
          <cell r="H63">
            <v>0</v>
          </cell>
        </row>
        <row r="65">
          <cell r="J65">
            <v>0</v>
          </cell>
        </row>
        <row r="66">
          <cell r="J66">
            <v>0</v>
          </cell>
        </row>
        <row r="67">
          <cell r="J67">
            <v>0</v>
          </cell>
        </row>
        <row r="68">
          <cell r="J68">
            <v>0</v>
          </cell>
        </row>
        <row r="69">
          <cell r="J69">
            <v>0</v>
          </cell>
        </row>
        <row r="70">
          <cell r="J70">
            <v>0</v>
          </cell>
        </row>
        <row r="90">
          <cell r="H90">
            <v>0</v>
          </cell>
        </row>
        <row r="106">
          <cell r="H106">
            <v>0</v>
          </cell>
        </row>
        <row r="110">
          <cell r="J110">
            <v>0</v>
          </cell>
        </row>
        <row r="114">
          <cell r="H114">
            <v>0</v>
          </cell>
        </row>
        <row r="115">
          <cell r="J115">
            <v>0</v>
          </cell>
        </row>
        <row r="116">
          <cell r="J116">
            <v>0</v>
          </cell>
        </row>
        <row r="117">
          <cell r="J117">
            <v>0</v>
          </cell>
        </row>
        <row r="121">
          <cell r="J121">
            <v>0</v>
          </cell>
        </row>
      </sheetData>
      <sheetData sheetId="18">
        <row r="4">
          <cell r="E4">
            <v>0</v>
          </cell>
          <cell r="F4">
            <v>300421</v>
          </cell>
          <cell r="G4">
            <v>0</v>
          </cell>
        </row>
        <row r="6">
          <cell r="D6">
            <v>0</v>
          </cell>
          <cell r="H6">
            <v>0</v>
          </cell>
          <cell r="AN6">
            <v>0</v>
          </cell>
          <cell r="AO6">
            <v>0</v>
          </cell>
        </row>
        <row r="7">
          <cell r="H7">
            <v>0</v>
          </cell>
        </row>
        <row r="8">
          <cell r="D8">
            <v>0</v>
          </cell>
          <cell r="H8">
            <v>0</v>
          </cell>
          <cell r="X8">
            <v>0</v>
          </cell>
        </row>
        <row r="9">
          <cell r="D9">
            <v>0</v>
          </cell>
          <cell r="H9">
            <v>0</v>
          </cell>
          <cell r="X9">
            <v>0</v>
          </cell>
        </row>
        <row r="10">
          <cell r="D10">
            <v>0</v>
          </cell>
          <cell r="H10">
            <v>0</v>
          </cell>
          <cell r="O10">
            <v>0</v>
          </cell>
          <cell r="Q10">
            <v>0</v>
          </cell>
          <cell r="T10">
            <v>0</v>
          </cell>
          <cell r="X10">
            <v>0</v>
          </cell>
          <cell r="AB10">
            <v>0</v>
          </cell>
          <cell r="AE10">
            <v>0</v>
          </cell>
          <cell r="AF10">
            <v>0</v>
          </cell>
          <cell r="AG10">
            <v>0</v>
          </cell>
          <cell r="AH10">
            <v>0</v>
          </cell>
          <cell r="AN10">
            <v>0</v>
          </cell>
          <cell r="AO10">
            <v>0</v>
          </cell>
        </row>
        <row r="11">
          <cell r="D11">
            <v>0</v>
          </cell>
          <cell r="H11">
            <v>0</v>
          </cell>
          <cell r="O11">
            <v>0</v>
          </cell>
          <cell r="P11">
            <v>0</v>
          </cell>
          <cell r="Q11">
            <v>0</v>
          </cell>
          <cell r="R11">
            <v>0</v>
          </cell>
          <cell r="T11">
            <v>0</v>
          </cell>
          <cell r="V11">
            <v>0</v>
          </cell>
          <cell r="X11">
            <v>0</v>
          </cell>
          <cell r="Z11">
            <v>0</v>
          </cell>
          <cell r="AB11">
            <v>0</v>
          </cell>
          <cell r="AD11">
            <v>0</v>
          </cell>
          <cell r="AE11">
            <v>0</v>
          </cell>
          <cell r="AF11">
            <v>0</v>
          </cell>
          <cell r="AG11">
            <v>0</v>
          </cell>
          <cell r="AH11">
            <v>0</v>
          </cell>
          <cell r="AN11">
            <v>0</v>
          </cell>
          <cell r="AO11">
            <v>0</v>
          </cell>
        </row>
        <row r="12">
          <cell r="D12">
            <v>0</v>
          </cell>
          <cell r="H12">
            <v>0</v>
          </cell>
          <cell r="O12">
            <v>0</v>
          </cell>
          <cell r="P12">
            <v>300421</v>
          </cell>
          <cell r="Q12">
            <v>0</v>
          </cell>
          <cell r="R12">
            <v>300421</v>
          </cell>
          <cell r="T12">
            <v>0</v>
          </cell>
          <cell r="V12">
            <v>300421</v>
          </cell>
          <cell r="X12">
            <v>0</v>
          </cell>
          <cell r="Z12">
            <v>300421</v>
          </cell>
          <cell r="AB12">
            <v>0</v>
          </cell>
          <cell r="AD12">
            <v>300421</v>
          </cell>
          <cell r="AE12">
            <v>0</v>
          </cell>
          <cell r="AF12">
            <v>0</v>
          </cell>
          <cell r="AG12">
            <v>0</v>
          </cell>
          <cell r="AH12">
            <v>300421</v>
          </cell>
          <cell r="AN12">
            <v>0</v>
          </cell>
          <cell r="AO12">
            <v>0</v>
          </cell>
        </row>
        <row r="13">
          <cell r="D13">
            <v>0</v>
          </cell>
          <cell r="H13">
            <v>0</v>
          </cell>
        </row>
        <row r="14">
          <cell r="E14">
            <v>0</v>
          </cell>
          <cell r="F14">
            <v>0</v>
          </cell>
          <cell r="G14">
            <v>0</v>
          </cell>
          <cell r="O14">
            <v>0</v>
          </cell>
          <cell r="P14">
            <v>0</v>
          </cell>
          <cell r="Q14">
            <v>0</v>
          </cell>
          <cell r="R14">
            <v>0</v>
          </cell>
          <cell r="T14">
            <v>0</v>
          </cell>
          <cell r="V14">
            <v>0</v>
          </cell>
          <cell r="X14">
            <v>0</v>
          </cell>
          <cell r="Z14">
            <v>0</v>
          </cell>
          <cell r="AB14">
            <v>0</v>
          </cell>
          <cell r="AD14">
            <v>0</v>
          </cell>
          <cell r="AE14">
            <v>0</v>
          </cell>
          <cell r="AF14">
            <v>0</v>
          </cell>
          <cell r="AG14">
            <v>0</v>
          </cell>
          <cell r="AH14">
            <v>0</v>
          </cell>
          <cell r="AN14">
            <v>0</v>
          </cell>
          <cell r="AO14">
            <v>0</v>
          </cell>
        </row>
        <row r="15">
          <cell r="E15">
            <v>0</v>
          </cell>
          <cell r="F15">
            <v>300421</v>
          </cell>
          <cell r="O15">
            <v>0</v>
          </cell>
          <cell r="P15">
            <v>0</v>
          </cell>
          <cell r="Q15">
            <v>0</v>
          </cell>
          <cell r="R15">
            <v>0</v>
          </cell>
          <cell r="T15">
            <v>0</v>
          </cell>
          <cell r="V15">
            <v>0</v>
          </cell>
          <cell r="X15">
            <v>0</v>
          </cell>
          <cell r="Z15">
            <v>0</v>
          </cell>
          <cell r="AB15">
            <v>0</v>
          </cell>
          <cell r="AD15">
            <v>0</v>
          </cell>
          <cell r="AE15">
            <v>0</v>
          </cell>
          <cell r="AF15">
            <v>0</v>
          </cell>
          <cell r="AG15">
            <v>0</v>
          </cell>
          <cell r="AH15">
            <v>0</v>
          </cell>
          <cell r="AN15">
            <v>0</v>
          </cell>
          <cell r="AO15">
            <v>0</v>
          </cell>
        </row>
        <row r="16">
          <cell r="O16">
            <v>0</v>
          </cell>
          <cell r="P16">
            <v>0</v>
          </cell>
          <cell r="Q16">
            <v>0</v>
          </cell>
          <cell r="R16">
            <v>0</v>
          </cell>
          <cell r="T16">
            <v>0</v>
          </cell>
          <cell r="V16">
            <v>0</v>
          </cell>
          <cell r="X16">
            <v>0</v>
          </cell>
          <cell r="Z16">
            <v>0</v>
          </cell>
          <cell r="AB16">
            <v>0</v>
          </cell>
          <cell r="AD16">
            <v>0</v>
          </cell>
          <cell r="AE16">
            <v>0</v>
          </cell>
          <cell r="AF16">
            <v>0</v>
          </cell>
          <cell r="AG16">
            <v>0</v>
          </cell>
          <cell r="AH16">
            <v>0</v>
          </cell>
          <cell r="AN16">
            <v>0</v>
          </cell>
          <cell r="AO16">
            <v>0</v>
          </cell>
        </row>
        <row r="17">
          <cell r="O17">
            <v>0</v>
          </cell>
          <cell r="P17">
            <v>0</v>
          </cell>
          <cell r="Q17">
            <v>0</v>
          </cell>
          <cell r="R17">
            <v>0</v>
          </cell>
          <cell r="T17">
            <v>0</v>
          </cell>
          <cell r="V17">
            <v>0</v>
          </cell>
          <cell r="X17">
            <v>0</v>
          </cell>
          <cell r="Z17">
            <v>0</v>
          </cell>
          <cell r="AB17">
            <v>0</v>
          </cell>
          <cell r="AD17">
            <v>0</v>
          </cell>
          <cell r="AF17">
            <v>0</v>
          </cell>
          <cell r="AG17">
            <v>0</v>
          </cell>
          <cell r="AN17">
            <v>0</v>
          </cell>
          <cell r="AO17">
            <v>0</v>
          </cell>
        </row>
        <row r="18">
          <cell r="O18">
            <v>0</v>
          </cell>
          <cell r="P18">
            <v>0</v>
          </cell>
          <cell r="Q18">
            <v>0</v>
          </cell>
          <cell r="R18">
            <v>0</v>
          </cell>
          <cell r="T18">
            <v>0</v>
          </cell>
          <cell r="V18">
            <v>0</v>
          </cell>
          <cell r="X18">
            <v>0</v>
          </cell>
          <cell r="Z18">
            <v>0</v>
          </cell>
          <cell r="AB18">
            <v>0</v>
          </cell>
          <cell r="AD18">
            <v>0</v>
          </cell>
          <cell r="AE18">
            <v>0</v>
          </cell>
          <cell r="AF18">
            <v>0</v>
          </cell>
          <cell r="AG18">
            <v>0</v>
          </cell>
          <cell r="AH18">
            <v>0</v>
          </cell>
          <cell r="AN18">
            <v>0</v>
          </cell>
          <cell r="AO18">
            <v>0</v>
          </cell>
        </row>
        <row r="19">
          <cell r="O19">
            <v>0</v>
          </cell>
          <cell r="P19">
            <v>0</v>
          </cell>
          <cell r="Q19">
            <v>0</v>
          </cell>
          <cell r="R19">
            <v>0</v>
          </cell>
          <cell r="T19">
            <v>0</v>
          </cell>
          <cell r="V19">
            <v>0</v>
          </cell>
          <cell r="X19">
            <v>0</v>
          </cell>
          <cell r="Z19">
            <v>0</v>
          </cell>
          <cell r="AB19">
            <v>0</v>
          </cell>
          <cell r="AD19">
            <v>0</v>
          </cell>
          <cell r="AF19">
            <v>0</v>
          </cell>
          <cell r="AG19">
            <v>0</v>
          </cell>
          <cell r="AN19">
            <v>0</v>
          </cell>
          <cell r="AO19">
            <v>0</v>
          </cell>
        </row>
        <row r="20">
          <cell r="E20">
            <v>0</v>
          </cell>
          <cell r="F20">
            <v>0</v>
          </cell>
          <cell r="AN20">
            <v>0</v>
          </cell>
          <cell r="AO20">
            <v>0</v>
          </cell>
        </row>
        <row r="21">
          <cell r="E21">
            <v>0</v>
          </cell>
          <cell r="F21">
            <v>0</v>
          </cell>
        </row>
        <row r="22">
          <cell r="D22">
            <v>0</v>
          </cell>
        </row>
        <row r="23">
          <cell r="D23">
            <v>0</v>
          </cell>
        </row>
        <row r="24">
          <cell r="E24">
            <v>0</v>
          </cell>
          <cell r="F24">
            <v>0</v>
          </cell>
          <cell r="O24">
            <v>0</v>
          </cell>
          <cell r="P24">
            <v>0</v>
          </cell>
          <cell r="Q24">
            <v>0</v>
          </cell>
          <cell r="R24">
            <v>0</v>
          </cell>
          <cell r="T24">
            <v>0</v>
          </cell>
          <cell r="V24">
            <v>0</v>
          </cell>
          <cell r="X24">
            <v>0</v>
          </cell>
          <cell r="Z24">
            <v>0</v>
          </cell>
          <cell r="AB24">
            <v>0</v>
          </cell>
          <cell r="AD24">
            <v>0</v>
          </cell>
          <cell r="AE24">
            <v>0</v>
          </cell>
          <cell r="AF24">
            <v>0</v>
          </cell>
          <cell r="AG24">
            <v>0</v>
          </cell>
          <cell r="AH24">
            <v>0</v>
          </cell>
        </row>
        <row r="25">
          <cell r="E25">
            <v>0</v>
          </cell>
          <cell r="F25">
            <v>0</v>
          </cell>
          <cell r="O25">
            <v>0</v>
          </cell>
          <cell r="P25">
            <v>0</v>
          </cell>
          <cell r="Q25">
            <v>0</v>
          </cell>
          <cell r="R25">
            <v>0</v>
          </cell>
          <cell r="T25">
            <v>0</v>
          </cell>
          <cell r="V25">
            <v>0</v>
          </cell>
          <cell r="X25">
            <v>0</v>
          </cell>
          <cell r="Z25">
            <v>0</v>
          </cell>
          <cell r="AB25">
            <v>0</v>
          </cell>
          <cell r="AD25">
            <v>0</v>
          </cell>
          <cell r="AE25">
            <v>0</v>
          </cell>
          <cell r="AF25">
            <v>0</v>
          </cell>
          <cell r="AG25">
            <v>0</v>
          </cell>
          <cell r="AH25">
            <v>0</v>
          </cell>
        </row>
        <row r="26">
          <cell r="F26">
            <v>0</v>
          </cell>
        </row>
        <row r="27">
          <cell r="D27">
            <v>0</v>
          </cell>
          <cell r="F27">
            <v>0</v>
          </cell>
        </row>
        <row r="28">
          <cell r="F28">
            <v>0</v>
          </cell>
          <cell r="G28">
            <v>0</v>
          </cell>
        </row>
        <row r="29">
          <cell r="AD29">
            <v>0</v>
          </cell>
          <cell r="AE29">
            <v>0</v>
          </cell>
        </row>
        <row r="30">
          <cell r="AD30">
            <v>0</v>
          </cell>
          <cell r="AE30">
            <v>0</v>
          </cell>
        </row>
        <row r="31">
          <cell r="AD31">
            <v>0</v>
          </cell>
          <cell r="AE31">
            <v>0</v>
          </cell>
        </row>
        <row r="32">
          <cell r="AD32">
            <v>0</v>
          </cell>
          <cell r="AE32">
            <v>0</v>
          </cell>
        </row>
        <row r="33">
          <cell r="AD33">
            <v>0</v>
          </cell>
          <cell r="AE33">
            <v>0</v>
          </cell>
        </row>
        <row r="34">
          <cell r="AD34">
            <v>0</v>
          </cell>
          <cell r="AE34">
            <v>0</v>
          </cell>
        </row>
        <row r="35">
          <cell r="AE35">
            <v>0</v>
          </cell>
        </row>
        <row r="36">
          <cell r="F36">
            <v>0</v>
          </cell>
          <cell r="AE36">
            <v>0</v>
          </cell>
        </row>
        <row r="37">
          <cell r="AE37">
            <v>0</v>
          </cell>
        </row>
        <row r="38">
          <cell r="F38">
            <v>0</v>
          </cell>
        </row>
        <row r="40">
          <cell r="F40">
            <v>0</v>
          </cell>
        </row>
        <row r="42">
          <cell r="F42">
            <v>0</v>
          </cell>
        </row>
        <row r="44">
          <cell r="F44">
            <v>0</v>
          </cell>
          <cell r="G44">
            <v>0</v>
          </cell>
        </row>
      </sheetData>
      <sheetData sheetId="19">
        <row r="11">
          <cell r="E11">
            <v>0</v>
          </cell>
          <cell r="F11">
            <v>0</v>
          </cell>
          <cell r="G11">
            <v>0</v>
          </cell>
          <cell r="H11">
            <v>0</v>
          </cell>
          <cell r="I11">
            <v>0</v>
          </cell>
          <cell r="J11">
            <v>0</v>
          </cell>
          <cell r="L11">
            <v>0</v>
          </cell>
        </row>
        <row r="12">
          <cell r="I12">
            <v>0</v>
          </cell>
        </row>
      </sheetData>
      <sheetData sheetId="20">
        <row r="4">
          <cell r="F4">
            <v>0</v>
          </cell>
        </row>
        <row r="5">
          <cell r="F5">
            <v>0</v>
          </cell>
        </row>
        <row r="6">
          <cell r="F6">
            <v>0</v>
          </cell>
        </row>
        <row r="7">
          <cell r="F7">
            <v>0</v>
          </cell>
        </row>
        <row r="8">
          <cell r="F8">
            <v>0</v>
          </cell>
        </row>
        <row r="9">
          <cell r="F9">
            <v>0</v>
          </cell>
        </row>
        <row r="10">
          <cell r="F10">
            <v>0</v>
          </cell>
        </row>
        <row r="11">
          <cell r="F11">
            <v>0</v>
          </cell>
        </row>
      </sheetData>
      <sheetData sheetId="21">
        <row r="20">
          <cell r="H20">
            <v>0</v>
          </cell>
        </row>
      </sheetData>
      <sheetData sheetId="22">
        <row r="1">
          <cell r="L1">
            <v>0</v>
          </cell>
          <cell r="N1">
            <v>0</v>
          </cell>
          <cell r="O1">
            <v>0</v>
          </cell>
          <cell r="P1">
            <v>0</v>
          </cell>
        </row>
        <row r="4">
          <cell r="J4">
            <v>0</v>
          </cell>
        </row>
        <row r="5">
          <cell r="J5">
            <v>0</v>
          </cell>
        </row>
        <row r="6">
          <cell r="J6">
            <v>0</v>
          </cell>
        </row>
        <row r="7">
          <cell r="J7">
            <v>0</v>
          </cell>
        </row>
        <row r="9">
          <cell r="I9">
            <v>0</v>
          </cell>
          <cell r="J9">
            <v>0</v>
          </cell>
        </row>
        <row r="17">
          <cell r="O17">
            <v>0</v>
          </cell>
        </row>
        <row r="18">
          <cell r="O18">
            <v>0</v>
          </cell>
        </row>
        <row r="19">
          <cell r="O19">
            <v>0</v>
          </cell>
        </row>
        <row r="20">
          <cell r="O20">
            <v>0</v>
          </cell>
        </row>
        <row r="22">
          <cell r="I22">
            <v>0</v>
          </cell>
          <cell r="J22">
            <v>0</v>
          </cell>
        </row>
        <row r="32">
          <cell r="J32">
            <v>0</v>
          </cell>
        </row>
        <row r="33">
          <cell r="J33">
            <v>0</v>
          </cell>
        </row>
        <row r="34">
          <cell r="J34">
            <v>0</v>
          </cell>
        </row>
        <row r="35">
          <cell r="J35">
            <v>0</v>
          </cell>
        </row>
        <row r="37">
          <cell r="I37">
            <v>0</v>
          </cell>
          <cell r="J37">
            <v>0</v>
          </cell>
        </row>
        <row r="47">
          <cell r="J47">
            <v>0</v>
          </cell>
        </row>
        <row r="48">
          <cell r="J48">
            <v>0</v>
          </cell>
        </row>
        <row r="49">
          <cell r="J49">
            <v>0</v>
          </cell>
        </row>
        <row r="50">
          <cell r="J50">
            <v>0</v>
          </cell>
        </row>
        <row r="52">
          <cell r="I52">
            <v>0</v>
          </cell>
          <cell r="J52">
            <v>0</v>
          </cell>
        </row>
        <row r="57">
          <cell r="J57">
            <v>0</v>
          </cell>
        </row>
        <row r="75">
          <cell r="B75" t="str">
            <v>01-ANDAMAN AND NICOBAR ISLANDS</v>
          </cell>
        </row>
        <row r="76">
          <cell r="B76" t="str">
            <v>02-ANDHRA PRADESH</v>
          </cell>
        </row>
        <row r="77">
          <cell r="B77" t="str">
            <v>03-ARUNACHAL PRADESH</v>
          </cell>
        </row>
        <row r="78">
          <cell r="B78" t="str">
            <v>04-ASSAM</v>
          </cell>
        </row>
        <row r="79">
          <cell r="B79" t="str">
            <v>05-BIHAR</v>
          </cell>
        </row>
        <row r="80">
          <cell r="B80" t="str">
            <v>06-CHANDIGARH</v>
          </cell>
        </row>
        <row r="81">
          <cell r="B81" t="str">
            <v>07-DADRA AND NAGAR HAVELI</v>
          </cell>
        </row>
        <row r="82">
          <cell r="B82" t="str">
            <v>08-DAMAN AND DIU</v>
          </cell>
        </row>
        <row r="83">
          <cell r="B83" t="str">
            <v>09-DELHI</v>
          </cell>
        </row>
        <row r="84">
          <cell r="B84" t="str">
            <v>10-GOA</v>
          </cell>
        </row>
        <row r="85">
          <cell r="B85" t="str">
            <v>11-GUJARAT</v>
          </cell>
        </row>
        <row r="86">
          <cell r="B86" t="str">
            <v>12-HARYANA</v>
          </cell>
        </row>
        <row r="87">
          <cell r="B87" t="str">
            <v>13-HIMACHAL PRADESH</v>
          </cell>
        </row>
        <row r="88">
          <cell r="B88" t="str">
            <v>14-JAMMU AND KASHMIR</v>
          </cell>
        </row>
        <row r="89">
          <cell r="B89" t="str">
            <v>15-KARNATAKA</v>
          </cell>
        </row>
        <row r="90">
          <cell r="B90" t="str">
            <v>16-KERALA</v>
          </cell>
        </row>
        <row r="91">
          <cell r="B91" t="str">
            <v>17-LAKHSWADEEP</v>
          </cell>
        </row>
        <row r="92">
          <cell r="B92" t="str">
            <v>18-MADHYA PRADESH</v>
          </cell>
        </row>
        <row r="93">
          <cell r="B93" t="str">
            <v>19-MAHARASHTRA</v>
          </cell>
        </row>
        <row r="94">
          <cell r="B94" t="str">
            <v>20-MANIPUR</v>
          </cell>
        </row>
        <row r="95">
          <cell r="B95" t="str">
            <v>21-MEGHALAYA</v>
          </cell>
        </row>
        <row r="96">
          <cell r="B96" t="str">
            <v>22-MIZORAM</v>
          </cell>
        </row>
        <row r="97">
          <cell r="B97" t="str">
            <v>23-NAGALAND</v>
          </cell>
        </row>
        <row r="98">
          <cell r="B98" t="str">
            <v>24-ORISSA</v>
          </cell>
        </row>
        <row r="99">
          <cell r="B99" t="str">
            <v>25-PONDICHERRY</v>
          </cell>
        </row>
        <row r="100">
          <cell r="B100" t="str">
            <v>26-PUNJAB</v>
          </cell>
        </row>
        <row r="101">
          <cell r="B101" t="str">
            <v>27-RAJASTHAN</v>
          </cell>
        </row>
        <row r="102">
          <cell r="B102" t="str">
            <v>28-SIKKIM</v>
          </cell>
        </row>
        <row r="103">
          <cell r="B103" t="str">
            <v>29-TAMILNADU</v>
          </cell>
        </row>
        <row r="104">
          <cell r="B104" t="str">
            <v>30-TRIPURA</v>
          </cell>
        </row>
        <row r="105">
          <cell r="B105" t="str">
            <v>31-UTTAR PRADESH</v>
          </cell>
        </row>
        <row r="106">
          <cell r="B106" t="str">
            <v>32-WEST BENGAL</v>
          </cell>
        </row>
        <row r="107">
          <cell r="B107" t="str">
            <v>33-CHHATISHGARH</v>
          </cell>
        </row>
        <row r="108">
          <cell r="B108" t="str">
            <v>34-UTTARANCHAL</v>
          </cell>
        </row>
        <row r="109">
          <cell r="B109" t="str">
            <v>35-JHARKHAND</v>
          </cell>
        </row>
        <row r="110">
          <cell r="B110" t="str">
            <v>99-FOREIGN</v>
          </cell>
        </row>
      </sheetData>
      <sheetData sheetId="23">
        <row r="8">
          <cell r="I8">
            <v>0</v>
          </cell>
        </row>
        <row r="25">
          <cell r="I25">
            <v>0</v>
          </cell>
        </row>
        <row r="39">
          <cell r="I39">
            <v>0</v>
          </cell>
        </row>
        <row r="40">
          <cell r="I40">
            <v>0</v>
          </cell>
        </row>
        <row r="44">
          <cell r="G44">
            <v>0</v>
          </cell>
        </row>
        <row r="45">
          <cell r="G45">
            <v>0</v>
          </cell>
        </row>
        <row r="46">
          <cell r="G46">
            <v>0</v>
          </cell>
        </row>
        <row r="47">
          <cell r="G47">
            <v>0</v>
          </cell>
        </row>
        <row r="48">
          <cell r="G48">
            <v>0</v>
          </cell>
        </row>
        <row r="49">
          <cell r="G49">
            <v>0</v>
          </cell>
        </row>
        <row r="50">
          <cell r="G50">
            <v>0</v>
          </cell>
        </row>
        <row r="55">
          <cell r="G55">
            <v>0</v>
          </cell>
        </row>
        <row r="56">
          <cell r="I56">
            <v>0</v>
          </cell>
        </row>
      </sheetData>
      <sheetData sheetId="24">
        <row r="1">
          <cell r="I1">
            <v>0</v>
          </cell>
          <cell r="M1">
            <v>0</v>
          </cell>
        </row>
        <row r="2">
          <cell r="I2">
            <v>0</v>
          </cell>
        </row>
        <row r="11">
          <cell r="M11">
            <v>0</v>
          </cell>
        </row>
        <row r="12">
          <cell r="C12">
            <v>21</v>
          </cell>
          <cell r="E12">
            <v>0</v>
          </cell>
          <cell r="G12">
            <v>0</v>
          </cell>
          <cell r="L12">
            <v>6</v>
          </cell>
          <cell r="O12">
            <v>0</v>
          </cell>
        </row>
        <row r="13">
          <cell r="C13" t="str">
            <v>1A</v>
          </cell>
          <cell r="E13">
            <v>0</v>
          </cell>
          <cell r="G13">
            <v>0</v>
          </cell>
          <cell r="L13">
            <v>4</v>
          </cell>
          <cell r="O13">
            <v>0</v>
          </cell>
        </row>
        <row r="14">
          <cell r="C14">
            <v>22</v>
          </cell>
          <cell r="E14">
            <v>0</v>
          </cell>
          <cell r="G14">
            <v>0</v>
          </cell>
          <cell r="L14">
            <v>3</v>
          </cell>
          <cell r="O14">
            <v>0</v>
          </cell>
        </row>
        <row r="15">
          <cell r="C15" t="str">
            <v>21ciii</v>
          </cell>
          <cell r="E15">
            <v>0</v>
          </cell>
          <cell r="G15">
            <v>0</v>
          </cell>
          <cell r="L15">
            <v>0</v>
          </cell>
        </row>
        <row r="16">
          <cell r="C16" t="str">
            <v>5BB</v>
          </cell>
          <cell r="E16">
            <v>0</v>
          </cell>
          <cell r="G16">
            <v>0</v>
          </cell>
          <cell r="L16">
            <v>0</v>
          </cell>
          <cell r="O16">
            <v>0</v>
          </cell>
        </row>
        <row r="17">
          <cell r="C17">
            <v>1</v>
          </cell>
          <cell r="E17">
            <v>0</v>
          </cell>
          <cell r="G17">
            <v>0</v>
          </cell>
          <cell r="L17">
            <v>0</v>
          </cell>
          <cell r="O17">
            <v>0</v>
          </cell>
        </row>
        <row r="18">
          <cell r="C18" t="str">
            <v>DTAA</v>
          </cell>
          <cell r="E18">
            <v>0</v>
          </cell>
          <cell r="G18">
            <v>0</v>
          </cell>
          <cell r="L18">
            <v>0</v>
          </cell>
          <cell r="O18">
            <v>0</v>
          </cell>
        </row>
        <row r="19">
          <cell r="C19" t="str">
            <v>5BBD</v>
          </cell>
          <cell r="E19">
            <v>0</v>
          </cell>
          <cell r="G19">
            <v>0</v>
          </cell>
          <cell r="L19">
            <v>0</v>
          </cell>
        </row>
        <row r="20">
          <cell r="C20" t="str">
            <v>5BBE</v>
          </cell>
          <cell r="E20">
            <v>0</v>
          </cell>
          <cell r="G20">
            <v>0</v>
          </cell>
          <cell r="L20">
            <v>0</v>
          </cell>
        </row>
        <row r="21">
          <cell r="C21" t="str">
            <v>5BBA</v>
          </cell>
          <cell r="E21">
            <v>0</v>
          </cell>
          <cell r="G21">
            <v>0</v>
          </cell>
          <cell r="L21">
            <v>0</v>
          </cell>
        </row>
        <row r="22">
          <cell r="C22" t="str">
            <v>5Ea</v>
          </cell>
          <cell r="E22">
            <v>0</v>
          </cell>
          <cell r="G22">
            <v>0</v>
          </cell>
          <cell r="L22">
            <v>0</v>
          </cell>
        </row>
        <row r="23">
          <cell r="G23">
            <v>0</v>
          </cell>
        </row>
        <row r="101">
          <cell r="C101" t="str">
            <v>5A1ai</v>
          </cell>
        </row>
        <row r="102">
          <cell r="C102" t="str">
            <v>5A1aii</v>
          </cell>
        </row>
        <row r="103">
          <cell r="C103" t="str">
            <v>5A1aiia</v>
          </cell>
        </row>
        <row r="104">
          <cell r="C104" t="str">
            <v>5A1aiiaa</v>
          </cell>
        </row>
        <row r="105">
          <cell r="C105" t="str">
            <v>5A1aiii</v>
          </cell>
        </row>
        <row r="106">
          <cell r="C106" t="str">
            <v>5A1b1</v>
          </cell>
        </row>
        <row r="107">
          <cell r="C107" t="str">
            <v>5A1b2</v>
          </cell>
        </row>
        <row r="108">
          <cell r="C108" t="str">
            <v>5A1b3</v>
          </cell>
        </row>
        <row r="109">
          <cell r="C109" t="str">
            <v>5AB1a</v>
          </cell>
        </row>
        <row r="110">
          <cell r="C110" t="str">
            <v>5AB1b</v>
          </cell>
        </row>
        <row r="111">
          <cell r="C111" t="str">
            <v>5AC</v>
          </cell>
        </row>
        <row r="112">
          <cell r="C112" t="str">
            <v>5ACA</v>
          </cell>
        </row>
        <row r="113">
          <cell r="C113" t="str">
            <v>5B</v>
          </cell>
        </row>
        <row r="114">
          <cell r="C114" t="str">
            <v>5BBA</v>
          </cell>
        </row>
        <row r="115">
          <cell r="C115" t="str">
            <v>5BBB</v>
          </cell>
        </row>
        <row r="116">
          <cell r="C116" t="str">
            <v>5BBC</v>
          </cell>
        </row>
        <row r="117">
          <cell r="C117" t="str">
            <v>5BBD</v>
          </cell>
        </row>
        <row r="118">
          <cell r="C118" t="str">
            <v>5BBE</v>
          </cell>
        </row>
        <row r="119">
          <cell r="C119" t="str">
            <v>5Ea</v>
          </cell>
        </row>
        <row r="120">
          <cell r="C120" t="str">
            <v>5Eb</v>
          </cell>
        </row>
        <row r="121">
          <cell r="C121" t="str">
            <v>FA</v>
          </cell>
        </row>
      </sheetData>
      <sheetData sheetId="25">
        <row r="9">
          <cell r="F9">
            <v>0</v>
          </cell>
        </row>
      </sheetData>
      <sheetData sheetId="26">
        <row r="2">
          <cell r="P2">
            <v>1</v>
          </cell>
          <cell r="Q2">
            <v>1</v>
          </cell>
        </row>
        <row r="3">
          <cell r="P3">
            <v>2</v>
          </cell>
          <cell r="Q3">
            <v>2</v>
          </cell>
        </row>
        <row r="43">
          <cell r="J43">
            <v>0</v>
          </cell>
        </row>
        <row r="44">
          <cell r="J44">
            <v>0</v>
          </cell>
        </row>
        <row r="45">
          <cell r="J45">
            <v>0</v>
          </cell>
        </row>
        <row r="46">
          <cell r="J46">
            <v>0</v>
          </cell>
        </row>
      </sheetData>
      <sheetData sheetId="27">
        <row r="25">
          <cell r="H25">
            <v>-458075</v>
          </cell>
        </row>
        <row r="26">
          <cell r="H26">
            <v>0</v>
          </cell>
        </row>
      </sheetData>
      <sheetData sheetId="28">
        <row r="4">
          <cell r="H4">
            <v>0</v>
          </cell>
        </row>
        <row r="5">
          <cell r="H5">
            <v>0</v>
          </cell>
        </row>
        <row r="18">
          <cell r="H18">
            <v>0</v>
          </cell>
        </row>
      </sheetData>
      <sheetData sheetId="29">
        <row r="3">
          <cell r="X3">
            <v>0</v>
          </cell>
          <cell r="Y3">
            <v>25000</v>
          </cell>
          <cell r="Z3">
            <v>50000</v>
          </cell>
          <cell r="AA3">
            <v>55000</v>
          </cell>
          <cell r="AB3">
            <v>0</v>
          </cell>
        </row>
        <row r="4">
          <cell r="F4">
            <v>55000</v>
          </cell>
          <cell r="S4">
            <v>1</v>
          </cell>
          <cell r="T4">
            <v>4</v>
          </cell>
          <cell r="U4">
            <v>0</v>
          </cell>
        </row>
        <row r="5">
          <cell r="F5">
            <v>25000</v>
          </cell>
          <cell r="S5">
            <v>1</v>
          </cell>
          <cell r="T5">
            <v>2</v>
          </cell>
          <cell r="U5">
            <v>0</v>
          </cell>
        </row>
        <row r="6">
          <cell r="F6">
            <v>50000</v>
          </cell>
          <cell r="S6">
            <v>1</v>
          </cell>
          <cell r="T6">
            <v>3</v>
          </cell>
          <cell r="U6">
            <v>0</v>
          </cell>
        </row>
        <row r="7">
          <cell r="S7" t="e">
            <v>#VALUE!</v>
          </cell>
          <cell r="T7" t="e">
            <v>#VALUE!</v>
          </cell>
          <cell r="U7" t="e">
            <v>#VALUE!</v>
          </cell>
        </row>
        <row r="8">
          <cell r="S8" t="e">
            <v>#VALUE!</v>
          </cell>
          <cell r="T8" t="e">
            <v>#VALUE!</v>
          </cell>
          <cell r="U8" t="e">
            <v>#VALUE!</v>
          </cell>
        </row>
        <row r="9">
          <cell r="S9" t="e">
            <v>#VALUE!</v>
          </cell>
          <cell r="T9" t="e">
            <v>#VALUE!</v>
          </cell>
          <cell r="U9" t="e">
            <v>#VALUE!</v>
          </cell>
        </row>
        <row r="29">
          <cell r="X29">
            <v>0</v>
          </cell>
          <cell r="Y29">
            <v>0</v>
          </cell>
          <cell r="Z29">
            <v>0</v>
          </cell>
          <cell r="AA29">
            <v>0</v>
          </cell>
          <cell r="AB29">
            <v>0</v>
          </cell>
        </row>
        <row r="30">
          <cell r="T30" t="e">
            <v>#VALUE!</v>
          </cell>
          <cell r="U30" t="e">
            <v>#VALUE!</v>
          </cell>
        </row>
        <row r="31">
          <cell r="T31" t="e">
            <v>#VALUE!</v>
          </cell>
          <cell r="U31" t="e">
            <v>#VALUE!</v>
          </cell>
        </row>
        <row r="32">
          <cell r="T32" t="e">
            <v>#VALUE!</v>
          </cell>
          <cell r="U32" t="e">
            <v>#VALUE!</v>
          </cell>
        </row>
        <row r="33">
          <cell r="T33" t="e">
            <v>#VALUE!</v>
          </cell>
          <cell r="U33" t="e">
            <v>#VALUE!</v>
          </cell>
        </row>
        <row r="34">
          <cell r="T34" t="e">
            <v>#VALUE!</v>
          </cell>
          <cell r="U34" t="e">
            <v>#VALUE!</v>
          </cell>
        </row>
        <row r="35">
          <cell r="T35" t="e">
            <v>#VALUE!</v>
          </cell>
          <cell r="U35" t="e">
            <v>#VALUE!</v>
          </cell>
        </row>
        <row r="46">
          <cell r="F46">
            <v>46325</v>
          </cell>
        </row>
        <row r="53">
          <cell r="F53">
            <v>46325</v>
          </cell>
        </row>
      </sheetData>
      <sheetData sheetId="30">
        <row r="4">
          <cell r="J4">
            <v>46325</v>
          </cell>
        </row>
        <row r="5">
          <cell r="J5">
            <v>0</v>
          </cell>
        </row>
        <row r="6">
          <cell r="J6">
            <v>0</v>
          </cell>
        </row>
        <row r="7">
          <cell r="J7">
            <v>0</v>
          </cell>
        </row>
        <row r="8">
          <cell r="J8">
            <v>0</v>
          </cell>
        </row>
        <row r="9">
          <cell r="J9">
            <v>0</v>
          </cell>
        </row>
        <row r="13">
          <cell r="H13">
            <v>46325</v>
          </cell>
        </row>
      </sheetData>
      <sheetData sheetId="31">
        <row r="8">
          <cell r="I8">
            <v>0</v>
          </cell>
        </row>
        <row r="9">
          <cell r="I9">
            <v>0</v>
          </cell>
        </row>
        <row r="10">
          <cell r="I10">
            <v>0</v>
          </cell>
        </row>
        <row r="11">
          <cell r="I11">
            <v>0</v>
          </cell>
        </row>
        <row r="12">
          <cell r="I12">
            <v>0</v>
          </cell>
        </row>
        <row r="13">
          <cell r="I13">
            <v>0</v>
          </cell>
        </row>
        <row r="16">
          <cell r="I16">
            <v>0</v>
          </cell>
        </row>
        <row r="400">
          <cell r="A400" t="str">
            <v>AFGHANISTAN:93</v>
          </cell>
        </row>
        <row r="401">
          <cell r="A401" t="str">
            <v>ALBANIA:355</v>
          </cell>
        </row>
        <row r="402">
          <cell r="A402" t="str">
            <v>ALGERIA:213</v>
          </cell>
        </row>
        <row r="403">
          <cell r="A403" t="str">
            <v>ANDORRA:376</v>
          </cell>
        </row>
        <row r="404">
          <cell r="A404" t="str">
            <v>ANGOLA:244</v>
          </cell>
        </row>
        <row r="405">
          <cell r="A405" t="str">
            <v>ANTIGUA AND BARBUDA:1268</v>
          </cell>
        </row>
        <row r="406">
          <cell r="A406" t="str">
            <v>ARGENTINA:54</v>
          </cell>
        </row>
        <row r="407">
          <cell r="A407" t="str">
            <v>ARMENIA:374</v>
          </cell>
        </row>
        <row r="408">
          <cell r="A408" t="str">
            <v>AUSTRALIA:61</v>
          </cell>
        </row>
        <row r="409">
          <cell r="A409" t="str">
            <v>AUSTRIA:43</v>
          </cell>
        </row>
        <row r="410">
          <cell r="A410" t="str">
            <v>AZERBAIJAN:994</v>
          </cell>
        </row>
        <row r="411">
          <cell r="A411" t="str">
            <v>BAHAMAS:1242</v>
          </cell>
        </row>
        <row r="412">
          <cell r="A412" t="str">
            <v>BAHRAIN:973</v>
          </cell>
        </row>
        <row r="413">
          <cell r="A413" t="str">
            <v>BANGLADESH:880</v>
          </cell>
        </row>
        <row r="414">
          <cell r="A414" t="str">
            <v>BARBADOS:1246</v>
          </cell>
        </row>
        <row r="415">
          <cell r="A415" t="str">
            <v>BELARUS:375</v>
          </cell>
        </row>
        <row r="416">
          <cell r="A416" t="str">
            <v>BELGIUM:32</v>
          </cell>
        </row>
        <row r="417">
          <cell r="A417" t="str">
            <v>BELIZE:501</v>
          </cell>
        </row>
        <row r="418">
          <cell r="A418" t="str">
            <v>BENIN:229</v>
          </cell>
        </row>
        <row r="419">
          <cell r="A419" t="str">
            <v>BHUTAN:975</v>
          </cell>
        </row>
        <row r="420">
          <cell r="A420" t="str">
            <v>BOLIVIA :591</v>
          </cell>
        </row>
        <row r="421">
          <cell r="A421" t="str">
            <v>BOSNIA AND HERZEGOVINA:387</v>
          </cell>
        </row>
        <row r="422">
          <cell r="A422" t="str">
            <v>BOTSWANA:267</v>
          </cell>
        </row>
        <row r="423">
          <cell r="A423" t="str">
            <v>BRAZIL:55</v>
          </cell>
        </row>
        <row r="424">
          <cell r="A424" t="str">
            <v>BRUNEI DARUSSALAM:673</v>
          </cell>
        </row>
        <row r="425">
          <cell r="A425" t="str">
            <v>BULGARIA:359</v>
          </cell>
        </row>
        <row r="426">
          <cell r="A426" t="str">
            <v>BURKINA FASO:226</v>
          </cell>
        </row>
        <row r="427">
          <cell r="A427" t="str">
            <v>BURUNDI:257</v>
          </cell>
        </row>
        <row r="428">
          <cell r="A428" t="str">
            <v>CAMBODIA:855</v>
          </cell>
        </row>
        <row r="429">
          <cell r="A429" t="str">
            <v>CAMEROON:237</v>
          </cell>
        </row>
        <row r="430">
          <cell r="A430" t="str">
            <v>CANADA:1</v>
          </cell>
        </row>
        <row r="431">
          <cell r="A431" t="str">
            <v>CAPE VERDE:238</v>
          </cell>
        </row>
        <row r="432">
          <cell r="A432" t="str">
            <v>CENTRAL AFRICAN REPUBLIC:236</v>
          </cell>
        </row>
        <row r="433">
          <cell r="A433" t="str">
            <v>CHAD:235</v>
          </cell>
        </row>
        <row r="434">
          <cell r="A434" t="str">
            <v>CHILE:56</v>
          </cell>
        </row>
        <row r="435">
          <cell r="A435" t="str">
            <v>CHINA:86</v>
          </cell>
        </row>
        <row r="436">
          <cell r="A436" t="str">
            <v>COLOMBIA:57</v>
          </cell>
        </row>
        <row r="437">
          <cell r="A437" t="str">
            <v>COMOROS:270</v>
          </cell>
        </row>
        <row r="438">
          <cell r="A438" t="str">
            <v>CONGO, REPUBLIC OF THE...:242</v>
          </cell>
        </row>
        <row r="439">
          <cell r="A439" t="str">
            <v>COSTA RICA:506</v>
          </cell>
        </row>
        <row r="440">
          <cell r="A440" t="str">
            <v>CÔTE D'IVOIRE (IVORY COAST):225</v>
          </cell>
        </row>
        <row r="441">
          <cell r="A441" t="str">
            <v>CROATIA:385</v>
          </cell>
        </row>
        <row r="442">
          <cell r="A442" t="str">
            <v>CUBA:53</v>
          </cell>
        </row>
        <row r="443">
          <cell r="A443" t="str">
            <v>CYPRUS:357</v>
          </cell>
        </row>
        <row r="444">
          <cell r="A444" t="str">
            <v>CZECH REPUBLIC:420</v>
          </cell>
        </row>
        <row r="445">
          <cell r="A445" t="str">
            <v>DEMOCRATIC PEOPLE'S REPUBLIC OF KOREA (NORTH KOREA):850</v>
          </cell>
        </row>
        <row r="446">
          <cell r="A446" t="str">
            <v>DEMOCRATIC REPUBLIC OF THE CONGO:243</v>
          </cell>
        </row>
        <row r="447">
          <cell r="A447" t="str">
            <v>DENMARK:45</v>
          </cell>
        </row>
        <row r="448">
          <cell r="A448" t="str">
            <v>DJIBOUTI:253</v>
          </cell>
        </row>
        <row r="449">
          <cell r="A449" t="str">
            <v>DOMINICA:1767</v>
          </cell>
        </row>
        <row r="450">
          <cell r="A450" t="str">
            <v>DOMINICAN REPUBLIC:1809</v>
          </cell>
        </row>
        <row r="451">
          <cell r="A451" t="str">
            <v>ECUADOR:593</v>
          </cell>
        </row>
        <row r="452">
          <cell r="A452" t="str">
            <v>EGYPT:20</v>
          </cell>
        </row>
        <row r="453">
          <cell r="A453" t="str">
            <v>EL SALVADOR:503</v>
          </cell>
        </row>
        <row r="454">
          <cell r="A454" t="str">
            <v>EQUATORIAL GUINEA:240</v>
          </cell>
        </row>
        <row r="455">
          <cell r="A455" t="str">
            <v>ERITREA:291</v>
          </cell>
        </row>
        <row r="456">
          <cell r="A456" t="str">
            <v>ESTONIA:372</v>
          </cell>
        </row>
        <row r="457">
          <cell r="A457" t="str">
            <v>ETHIOPIA:251</v>
          </cell>
        </row>
        <row r="458">
          <cell r="A458" t="str">
            <v>FIJI ISLANDS:679</v>
          </cell>
        </row>
        <row r="459">
          <cell r="A459" t="str">
            <v>FINLAND:358</v>
          </cell>
        </row>
        <row r="460">
          <cell r="A460" t="str">
            <v>FRANCE:33</v>
          </cell>
        </row>
        <row r="461">
          <cell r="A461" t="str">
            <v>GABON:241</v>
          </cell>
        </row>
        <row r="462">
          <cell r="A462" t="str">
            <v>GAMBIA:220</v>
          </cell>
        </row>
        <row r="463">
          <cell r="A463" t="str">
            <v>GEORGIA:995</v>
          </cell>
        </row>
        <row r="464">
          <cell r="A464" t="str">
            <v>GERMANY:49</v>
          </cell>
        </row>
        <row r="465">
          <cell r="A465" t="str">
            <v>GHANA:233</v>
          </cell>
        </row>
        <row r="466">
          <cell r="A466" t="str">
            <v>GREECE:30</v>
          </cell>
        </row>
        <row r="467">
          <cell r="A467" t="str">
            <v>GRENADA:1473</v>
          </cell>
        </row>
        <row r="468">
          <cell r="A468" t="str">
            <v>GUATEMALA:502</v>
          </cell>
        </row>
        <row r="469">
          <cell r="A469" t="str">
            <v>GUINEA:224</v>
          </cell>
        </row>
        <row r="470">
          <cell r="A470" t="str">
            <v>GUINEA-BISSAU:245</v>
          </cell>
        </row>
        <row r="471">
          <cell r="A471" t="str">
            <v>GUYANA:592</v>
          </cell>
        </row>
        <row r="472">
          <cell r="A472" t="str">
            <v>HAITI:509</v>
          </cell>
        </row>
        <row r="473">
          <cell r="A473" t="str">
            <v>HONDURAS:504</v>
          </cell>
        </row>
        <row r="474">
          <cell r="A474" t="str">
            <v>HUNGARY:36</v>
          </cell>
        </row>
        <row r="475">
          <cell r="A475" t="str">
            <v>ICELAND:354</v>
          </cell>
        </row>
        <row r="476">
          <cell r="A476" t="str">
            <v>INDONESIA:62</v>
          </cell>
        </row>
        <row r="477">
          <cell r="A477" t="str">
            <v>IRAN:98</v>
          </cell>
        </row>
        <row r="478">
          <cell r="A478" t="str">
            <v>IRAQ:964</v>
          </cell>
        </row>
        <row r="479">
          <cell r="A479" t="str">
            <v>IRELAND:353</v>
          </cell>
        </row>
        <row r="480">
          <cell r="A480" t="str">
            <v>ISRAEL:972</v>
          </cell>
        </row>
        <row r="481">
          <cell r="A481" t="str">
            <v>ITALY:5</v>
          </cell>
        </row>
        <row r="482">
          <cell r="A482" t="str">
            <v>JAMAICA:1876</v>
          </cell>
        </row>
        <row r="483">
          <cell r="A483" t="str">
            <v>JAPAN:81</v>
          </cell>
        </row>
        <row r="484">
          <cell r="A484" t="str">
            <v>JORDAN:962</v>
          </cell>
        </row>
        <row r="485">
          <cell r="A485" t="str">
            <v>KAZAKHSTAN:7</v>
          </cell>
        </row>
        <row r="486">
          <cell r="A486" t="str">
            <v>KENYA:254</v>
          </cell>
        </row>
        <row r="487">
          <cell r="A487" t="str">
            <v>KIRIBATI:686</v>
          </cell>
        </row>
        <row r="488">
          <cell r="A488" t="str">
            <v>KUWAIT:965</v>
          </cell>
        </row>
        <row r="489">
          <cell r="A489" t="str">
            <v>KYRGYZSTAN:996</v>
          </cell>
        </row>
        <row r="490">
          <cell r="A490" t="str">
            <v>LAO PEOPLE'S DEMOCRATIC REPUBLIC:856</v>
          </cell>
        </row>
        <row r="491">
          <cell r="A491" t="str">
            <v>LATVIA:371</v>
          </cell>
        </row>
        <row r="492">
          <cell r="A492" t="str">
            <v>LEBANON:961</v>
          </cell>
        </row>
        <row r="493">
          <cell r="A493" t="str">
            <v>LESOTHO:266</v>
          </cell>
        </row>
        <row r="494">
          <cell r="A494" t="str">
            <v>LIBERIA:231</v>
          </cell>
        </row>
        <row r="495">
          <cell r="A495" t="str">
            <v>LIBYA:218</v>
          </cell>
        </row>
        <row r="496">
          <cell r="A496" t="str">
            <v>LIECHTENSTEIN:423</v>
          </cell>
        </row>
        <row r="497">
          <cell r="A497" t="str">
            <v>LITHUANIA:370</v>
          </cell>
        </row>
        <row r="498">
          <cell r="A498" t="str">
            <v>LUXEMBOURG:352</v>
          </cell>
        </row>
        <row r="499">
          <cell r="A499" t="str">
            <v>MACEDONIA:389</v>
          </cell>
        </row>
        <row r="500">
          <cell r="A500" t="str">
            <v>MADAGASCAR:261</v>
          </cell>
        </row>
        <row r="501">
          <cell r="A501" t="str">
            <v>MALAWI:265</v>
          </cell>
        </row>
        <row r="502">
          <cell r="A502" t="str">
            <v>MALAYSIA:60</v>
          </cell>
        </row>
        <row r="503">
          <cell r="A503" t="str">
            <v>MALDIVES:960</v>
          </cell>
        </row>
        <row r="504">
          <cell r="A504" t="str">
            <v>MALI:223</v>
          </cell>
        </row>
        <row r="505">
          <cell r="A505" t="str">
            <v>MALTA:356</v>
          </cell>
        </row>
        <row r="506">
          <cell r="A506" t="str">
            <v>MARSHALL ISLANDS:692</v>
          </cell>
        </row>
        <row r="507">
          <cell r="A507" t="str">
            <v>MAURITANIA:222</v>
          </cell>
        </row>
        <row r="508">
          <cell r="A508" t="str">
            <v>MAURITIUS:230</v>
          </cell>
        </row>
        <row r="509">
          <cell r="A509" t="str">
            <v>MEXICO:52</v>
          </cell>
        </row>
        <row r="510">
          <cell r="A510" t="str">
            <v>MICRONESIA, FEDERATED STATES OF...:691</v>
          </cell>
        </row>
        <row r="511">
          <cell r="A511" t="str">
            <v>MONACO:377</v>
          </cell>
        </row>
        <row r="512">
          <cell r="A512" t="str">
            <v>MONGOLIA:976</v>
          </cell>
        </row>
        <row r="513">
          <cell r="A513" t="str">
            <v>MONTENEGRO:382</v>
          </cell>
        </row>
        <row r="514">
          <cell r="A514" t="str">
            <v>MOROCCO:212</v>
          </cell>
        </row>
        <row r="515">
          <cell r="A515" t="str">
            <v>MOZAMBIQUE:258</v>
          </cell>
        </row>
        <row r="516">
          <cell r="A516" t="str">
            <v>MYANMAR:95</v>
          </cell>
        </row>
        <row r="517">
          <cell r="A517" t="str">
            <v>NAMIBIA:264</v>
          </cell>
        </row>
        <row r="518">
          <cell r="A518" t="str">
            <v>NAURU:674</v>
          </cell>
        </row>
        <row r="519">
          <cell r="A519" t="str">
            <v>NEPAL:977</v>
          </cell>
        </row>
        <row r="520">
          <cell r="A520" t="str">
            <v>NETHERLANDS:31</v>
          </cell>
        </row>
        <row r="521">
          <cell r="A521" t="str">
            <v>NEW ZEALAND:64</v>
          </cell>
        </row>
        <row r="522">
          <cell r="A522" t="str">
            <v>NICARAGUA:505</v>
          </cell>
        </row>
        <row r="523">
          <cell r="A523" t="str">
            <v>NIGER:227</v>
          </cell>
        </row>
        <row r="524">
          <cell r="A524" t="str">
            <v>NIGERIA:234</v>
          </cell>
        </row>
        <row r="525">
          <cell r="A525" t="str">
            <v>NORWAY:47</v>
          </cell>
        </row>
        <row r="526">
          <cell r="A526" t="str">
            <v>OMAN:968</v>
          </cell>
        </row>
        <row r="527">
          <cell r="A527" t="str">
            <v>PAKISTAN:92</v>
          </cell>
        </row>
        <row r="528">
          <cell r="A528" t="str">
            <v>PALAU:680</v>
          </cell>
        </row>
        <row r="529">
          <cell r="A529" t="str">
            <v>PANAMA:507</v>
          </cell>
        </row>
        <row r="530">
          <cell r="A530" t="str">
            <v>PAPUA NEW GUINEA:675</v>
          </cell>
        </row>
        <row r="531">
          <cell r="A531" t="str">
            <v>PARAGUAY:595</v>
          </cell>
        </row>
        <row r="532">
          <cell r="A532" t="str">
            <v>PERU:51</v>
          </cell>
        </row>
        <row r="533">
          <cell r="A533" t="str">
            <v>PHILIPPINES:63</v>
          </cell>
        </row>
        <row r="534">
          <cell r="A534" t="str">
            <v>POLAND:48</v>
          </cell>
        </row>
        <row r="535">
          <cell r="A535" t="str">
            <v>PORTUGAL:14</v>
          </cell>
        </row>
        <row r="536">
          <cell r="A536" t="str">
            <v>QATAR:974</v>
          </cell>
        </row>
        <row r="537">
          <cell r="A537" t="str">
            <v>REPUBLIC OF KOREA (SOUTH KOREA):82</v>
          </cell>
        </row>
        <row r="538">
          <cell r="A538" t="str">
            <v>REPUBLIC OF MOLDOVA:373</v>
          </cell>
        </row>
        <row r="539">
          <cell r="A539" t="str">
            <v>ROMANIA:40</v>
          </cell>
        </row>
        <row r="540">
          <cell r="A540" t="str">
            <v>RUSSIAN FEDERATION:8</v>
          </cell>
        </row>
        <row r="541">
          <cell r="A541" t="str">
            <v>RWANDA:250</v>
          </cell>
        </row>
        <row r="542">
          <cell r="A542" t="str">
            <v>SAINT KITTS AND NEVIS:1869</v>
          </cell>
        </row>
        <row r="543">
          <cell r="A543" t="str">
            <v>SAINT LUCIA:1758</v>
          </cell>
        </row>
        <row r="544">
          <cell r="A544" t="str">
            <v>SAINT VINCENT AND THE GRENADINES:1784</v>
          </cell>
        </row>
        <row r="545">
          <cell r="A545" t="str">
            <v>SAMOA:685</v>
          </cell>
        </row>
        <row r="546">
          <cell r="A546" t="str">
            <v>SAN MARINO:378</v>
          </cell>
        </row>
        <row r="547">
          <cell r="A547" t="str">
            <v>SAO TOME AND PRINCIPE:239</v>
          </cell>
        </row>
        <row r="548">
          <cell r="A548" t="str">
            <v>SAUDI ARABIA:966</v>
          </cell>
        </row>
        <row r="549">
          <cell r="A549" t="str">
            <v>SENEGAL:221</v>
          </cell>
        </row>
        <row r="550">
          <cell r="A550" t="str">
            <v>SERBIA:381</v>
          </cell>
        </row>
        <row r="551">
          <cell r="A551" t="str">
            <v>SEYCHELLES:248</v>
          </cell>
        </row>
        <row r="552">
          <cell r="A552" t="str">
            <v>SIERRA LEONE:232</v>
          </cell>
        </row>
        <row r="553">
          <cell r="A553" t="str">
            <v>SINGAPORE:65</v>
          </cell>
        </row>
        <row r="554">
          <cell r="A554" t="str">
            <v>SLOVAKIA:421</v>
          </cell>
        </row>
        <row r="555">
          <cell r="A555" t="str">
            <v>SLOVENIA:386</v>
          </cell>
        </row>
        <row r="556">
          <cell r="A556" t="str">
            <v>SOLOMON ISLANDS:677</v>
          </cell>
        </row>
        <row r="557">
          <cell r="A557" t="str">
            <v>SOMALIA:252</v>
          </cell>
        </row>
        <row r="558">
          <cell r="A558" t="str">
            <v>SOUTH AFRICA:28</v>
          </cell>
        </row>
        <row r="559">
          <cell r="A559" t="str">
            <v>SOUTH SUDAN:211</v>
          </cell>
        </row>
        <row r="560">
          <cell r="A560" t="str">
            <v>SPAIN:35</v>
          </cell>
        </row>
        <row r="561">
          <cell r="A561" t="str">
            <v>SRI LANKA:94</v>
          </cell>
        </row>
        <row r="562">
          <cell r="A562" t="str">
            <v>SUDAN:249</v>
          </cell>
        </row>
        <row r="563">
          <cell r="A563" t="str">
            <v>SURINAME:597</v>
          </cell>
        </row>
        <row r="564">
          <cell r="A564" t="str">
            <v>SWAZILAND:268</v>
          </cell>
        </row>
        <row r="565">
          <cell r="A565" t="str">
            <v>SWEDEN:46</v>
          </cell>
        </row>
        <row r="566">
          <cell r="A566" t="str">
            <v>SWITZERLAND:41</v>
          </cell>
        </row>
        <row r="567">
          <cell r="A567" t="str">
            <v>SYRIAN ARAB REPUBLIC:963</v>
          </cell>
        </row>
        <row r="568">
          <cell r="A568" t="str">
            <v>TAJIKISTAN:992</v>
          </cell>
        </row>
        <row r="569">
          <cell r="A569" t="str">
            <v>THAILAND:66</v>
          </cell>
        </row>
        <row r="570">
          <cell r="A570" t="str">
            <v>TIMOR-LESTE:670</v>
          </cell>
        </row>
        <row r="571">
          <cell r="A571" t="str">
            <v>TOGO:228</v>
          </cell>
        </row>
        <row r="572">
          <cell r="A572" t="str">
            <v>TONGA:676</v>
          </cell>
        </row>
        <row r="573">
          <cell r="A573" t="str">
            <v>TRINIDAD AND TOBAGO:1868</v>
          </cell>
        </row>
        <row r="574">
          <cell r="A574" t="str">
            <v>TUNISIA:216</v>
          </cell>
        </row>
        <row r="575">
          <cell r="A575" t="str">
            <v>TURKEY:90</v>
          </cell>
        </row>
        <row r="576">
          <cell r="A576" t="str">
            <v>TURKMENISTAN:993</v>
          </cell>
        </row>
        <row r="577">
          <cell r="A577" t="str">
            <v>TUVALU:688</v>
          </cell>
        </row>
        <row r="578">
          <cell r="A578" t="str">
            <v>UGANDA:256</v>
          </cell>
        </row>
        <row r="579">
          <cell r="A579" t="str">
            <v>UKRAINE:380</v>
          </cell>
        </row>
        <row r="580">
          <cell r="A580" t="str">
            <v>UNITED ARAB EMIRATES:971</v>
          </cell>
        </row>
        <row r="581">
          <cell r="A581" t="str">
            <v>UNITED KINGDOM OF GREAT BRITAIN AND NORTHERN IRELAND:44</v>
          </cell>
        </row>
        <row r="582">
          <cell r="A582" t="str">
            <v>UNITED REPUBLIC OF TANZANIA:255</v>
          </cell>
        </row>
        <row r="583">
          <cell r="A583" t="str">
            <v>UNITED STATES OF AMERICA:2</v>
          </cell>
        </row>
        <row r="584">
          <cell r="A584" t="str">
            <v>URUGUAY:598</v>
          </cell>
        </row>
        <row r="585">
          <cell r="A585" t="str">
            <v>UZBEKISTAN:998</v>
          </cell>
        </row>
        <row r="586">
          <cell r="A586" t="str">
            <v>VANUATU:678</v>
          </cell>
        </row>
        <row r="587">
          <cell r="A587" t="str">
            <v>VENEZUELA, BOLIVARIAN REPUBLIC OF...:58</v>
          </cell>
        </row>
        <row r="588">
          <cell r="A588" t="str">
            <v>VIETNAM:84</v>
          </cell>
        </row>
        <row r="589">
          <cell r="A589" t="str">
            <v>YEMEN:967</v>
          </cell>
        </row>
        <row r="590">
          <cell r="A590" t="str">
            <v>ZAMBIA:260</v>
          </cell>
        </row>
        <row r="591">
          <cell r="A591" t="str">
            <v>ZIMBABWE:263</v>
          </cell>
        </row>
        <row r="592">
          <cell r="A592" t="str">
            <v>OTHERS:9999</v>
          </cell>
        </row>
      </sheetData>
      <sheetData sheetId="32">
        <row r="8">
          <cell r="J8">
            <v>0</v>
          </cell>
        </row>
        <row r="9">
          <cell r="J9">
            <v>0</v>
          </cell>
        </row>
        <row r="10">
          <cell r="J10">
            <v>0</v>
          </cell>
        </row>
        <row r="11">
          <cell r="J11">
            <v>0</v>
          </cell>
        </row>
        <row r="12">
          <cell r="J12">
            <v>0</v>
          </cell>
        </row>
        <row r="13">
          <cell r="J13">
            <v>0</v>
          </cell>
        </row>
        <row r="14">
          <cell r="J14">
            <v>0</v>
          </cell>
        </row>
        <row r="17">
          <cell r="G17">
            <v>0</v>
          </cell>
        </row>
        <row r="18">
          <cell r="G18">
            <v>0</v>
          </cell>
        </row>
        <row r="401">
          <cell r="B401" t="str">
            <v> AFGHANISTAN:93</v>
          </cell>
        </row>
        <row r="402">
          <cell r="B402" t="str">
            <v> ALASKA :1907</v>
          </cell>
        </row>
        <row r="403">
          <cell r="B403" t="str">
            <v> ALBANIA :355</v>
          </cell>
        </row>
        <row r="404">
          <cell r="B404" t="str">
            <v> ALGERIA :213</v>
          </cell>
        </row>
        <row r="405">
          <cell r="B405" t="str">
            <v> ANDORRA :376</v>
          </cell>
        </row>
        <row r="406">
          <cell r="B406" t="str">
            <v> ANGOLA:244</v>
          </cell>
        </row>
        <row r="407">
          <cell r="B407" t="str">
            <v> ANGUILLA:1264</v>
          </cell>
        </row>
        <row r="408">
          <cell r="B408" t="str">
            <v> ANTIGUA :1268</v>
          </cell>
        </row>
        <row r="409">
          <cell r="B409" t="str">
            <v> ARGENTINA :54</v>
          </cell>
        </row>
        <row r="410">
          <cell r="B410" t="str">
            <v> ARMENIA :374</v>
          </cell>
        </row>
        <row r="411">
          <cell r="B411" t="str">
            <v> ARUBA :297</v>
          </cell>
        </row>
        <row r="412">
          <cell r="B412" t="str">
            <v> ASCENSION:247</v>
          </cell>
        </row>
        <row r="413">
          <cell r="B413" t="str">
            <v> AUSTRALIA :61</v>
          </cell>
        </row>
        <row r="414">
          <cell r="B414" t="str">
            <v> AUSTRIA :43</v>
          </cell>
        </row>
        <row r="415">
          <cell r="B415" t="str">
            <v> AZERBAIJAN REPUBLIC:994</v>
          </cell>
        </row>
        <row r="416">
          <cell r="B416" t="str">
            <v> AZORES:351</v>
          </cell>
        </row>
        <row r="417">
          <cell r="B417" t="str">
            <v> BAHAMAS:1242</v>
          </cell>
        </row>
        <row r="418">
          <cell r="B418" t="str">
            <v> BAHARIN :973</v>
          </cell>
        </row>
        <row r="419">
          <cell r="B419" t="str">
            <v> BANGLADESH:880</v>
          </cell>
        </row>
        <row r="420">
          <cell r="B420" t="str">
            <v> BARBADOS :1246</v>
          </cell>
        </row>
        <row r="421">
          <cell r="B421" t="str">
            <v> BELARUS :375</v>
          </cell>
        </row>
        <row r="422">
          <cell r="B422" t="str">
            <v> BELGIUM :32</v>
          </cell>
        </row>
        <row r="423">
          <cell r="B423" t="str">
            <v> BELIZE:501</v>
          </cell>
        </row>
        <row r="424">
          <cell r="B424" t="str">
            <v> BENIN :229</v>
          </cell>
        </row>
        <row r="425">
          <cell r="B425" t="str">
            <v> BHUTAN :975</v>
          </cell>
        </row>
        <row r="426">
          <cell r="B426" t="str">
            <v> BOLIVIA :591</v>
          </cell>
        </row>
        <row r="427">
          <cell r="B427" t="str">
            <v> BOSNIA &amp; HERZEGOVINA :387</v>
          </cell>
        </row>
        <row r="428">
          <cell r="B428" t="str">
            <v> BOTSWANA, REPUBLIC OF:267</v>
          </cell>
        </row>
        <row r="429">
          <cell r="B429" t="str">
            <v> BRAZIL:55</v>
          </cell>
        </row>
        <row r="430">
          <cell r="B430" t="str">
            <v> BRUNEI :673</v>
          </cell>
        </row>
        <row r="431">
          <cell r="B431" t="str">
            <v> BULGARIA :359</v>
          </cell>
        </row>
        <row r="432">
          <cell r="B432" t="str">
            <v> BURKINA FASSO :226</v>
          </cell>
        </row>
        <row r="433">
          <cell r="B433" t="str">
            <v> BURUNDI :257</v>
          </cell>
        </row>
        <row r="434">
          <cell r="B434" t="str">
            <v> CANADA :1</v>
          </cell>
        </row>
        <row r="435">
          <cell r="B435" t="str">
            <v> CANARY ISLAND :34</v>
          </cell>
        </row>
        <row r="436">
          <cell r="B436" t="str">
            <v> CAPE VERDE :238</v>
          </cell>
        </row>
        <row r="437">
          <cell r="B437" t="str">
            <v> CAYMAN ISLAND :1345</v>
          </cell>
        </row>
        <row r="438">
          <cell r="B438" t="str">
            <v> CENTRAL AFRICAN REPUBLIC:236</v>
          </cell>
        </row>
        <row r="439">
          <cell r="B439" t="str">
            <v> CHILE :56</v>
          </cell>
        </row>
        <row r="440">
          <cell r="B440" t="str">
            <v> CHINA:86</v>
          </cell>
        </row>
        <row r="441">
          <cell r="B441" t="str">
            <v> CHRISTMAS ISLAND :61</v>
          </cell>
        </row>
        <row r="442">
          <cell r="B442" t="str">
            <v> CISKEI :27</v>
          </cell>
        </row>
        <row r="443">
          <cell r="B443" t="str">
            <v> COCOSKEELING ISLAND :672</v>
          </cell>
        </row>
        <row r="444">
          <cell r="B444" t="str">
            <v> COLOMBIA:57</v>
          </cell>
        </row>
        <row r="445">
          <cell r="B445" t="str">
            <v> COOK ISLAND :682</v>
          </cell>
        </row>
        <row r="446">
          <cell r="B446" t="str">
            <v> COSTA RICA :506</v>
          </cell>
        </row>
        <row r="447">
          <cell r="B447" t="str">
            <v> CROATIA :385</v>
          </cell>
        </row>
        <row r="448">
          <cell r="B448" t="str">
            <v> CUBA :53</v>
          </cell>
        </row>
        <row r="449">
          <cell r="B449" t="str">
            <v> CYPRUS :357</v>
          </cell>
        </row>
        <row r="450">
          <cell r="B450" t="str">
            <v> CZECH REPUBLIC :420</v>
          </cell>
        </row>
        <row r="451">
          <cell r="B451" t="str">
            <v> DIEGO GARCIA:246</v>
          </cell>
        </row>
        <row r="452">
          <cell r="B452" t="str">
            <v> DJIBOUTI :253</v>
          </cell>
        </row>
        <row r="453">
          <cell r="B453" t="str">
            <v> DOMANICCAN REPUBLIC :1809</v>
          </cell>
        </row>
        <row r="454">
          <cell r="B454" t="str">
            <v> DOMINICA ISLAND:1767</v>
          </cell>
        </row>
        <row r="455">
          <cell r="B455" t="str">
            <v> EAST TIMOR :670</v>
          </cell>
        </row>
        <row r="456">
          <cell r="B456" t="str">
            <v> EGYPT:20</v>
          </cell>
        </row>
        <row r="457">
          <cell r="B457" t="str">
            <v> EL SALVADOR :503</v>
          </cell>
        </row>
        <row r="458">
          <cell r="B458" t="str">
            <v> EQUATORIAL GUINEA:240</v>
          </cell>
        </row>
        <row r="459">
          <cell r="B459" t="str">
            <v> ERITREA :291</v>
          </cell>
        </row>
        <row r="460">
          <cell r="B460" t="str">
            <v> ESTONIA :372</v>
          </cell>
        </row>
        <row r="461">
          <cell r="B461" t="str">
            <v> ETHIOPIA :251</v>
          </cell>
        </row>
        <row r="462">
          <cell r="B462" t="str">
            <v> FALKLAND ISLAND :500</v>
          </cell>
        </row>
        <row r="463">
          <cell r="B463" t="str">
            <v> FAROE ISLAND :298</v>
          </cell>
        </row>
        <row r="464">
          <cell r="B464" t="str">
            <v> FIJI REPUBLIC:679</v>
          </cell>
        </row>
        <row r="465">
          <cell r="B465" t="str">
            <v> FINLAND :358</v>
          </cell>
        </row>
        <row r="466">
          <cell r="B466" t="str">
            <v> FR POLYNESIA :689</v>
          </cell>
        </row>
        <row r="467">
          <cell r="B467" t="str">
            <v> FRANCE:33</v>
          </cell>
        </row>
        <row r="468">
          <cell r="B468" t="str">
            <v> FRENCH GUIANA :594</v>
          </cell>
        </row>
        <row r="469">
          <cell r="B469" t="str">
            <v> GABONESE REPUBLIC :241</v>
          </cell>
        </row>
        <row r="470">
          <cell r="B470" t="str">
            <v> GAMBIA :220</v>
          </cell>
        </row>
        <row r="471">
          <cell r="B471" t="str">
            <v> GEORGIA :995</v>
          </cell>
        </row>
        <row r="472">
          <cell r="B472" t="str">
            <v> GIBRALTOR :350</v>
          </cell>
        </row>
        <row r="473">
          <cell r="B473" t="str">
            <v> GREENLAND:299</v>
          </cell>
        </row>
        <row r="474">
          <cell r="B474" t="str">
            <v> GUADELOPE :590</v>
          </cell>
        </row>
        <row r="475">
          <cell r="B475" t="str">
            <v> GUATEMALA :502</v>
          </cell>
        </row>
        <row r="476">
          <cell r="B476" t="str">
            <v> GUINEA BISSAU :245</v>
          </cell>
        </row>
        <row r="477">
          <cell r="B477" t="str">
            <v> GUINEA REPUBLIC :224</v>
          </cell>
        </row>
        <row r="478">
          <cell r="B478" t="str">
            <v> GUYANA REPUBLIC:592</v>
          </cell>
        </row>
        <row r="479">
          <cell r="B479" t="str">
            <v> HAITI REPUBLIC :509</v>
          </cell>
        </row>
        <row r="480">
          <cell r="B480" t="str">
            <v> HAWAII :1808</v>
          </cell>
        </row>
        <row r="481">
          <cell r="B481" t="str">
            <v> HUNGARY :36</v>
          </cell>
        </row>
        <row r="482">
          <cell r="B482" t="str">
            <v> ICELAND :354</v>
          </cell>
        </row>
        <row r="483">
          <cell r="B483" t="str">
            <v> INDONESIA:62</v>
          </cell>
        </row>
        <row r="484">
          <cell r="B484" t="str">
            <v> IRAN :98</v>
          </cell>
        </row>
        <row r="485">
          <cell r="B485" t="str">
            <v> IRAQ :964</v>
          </cell>
        </row>
        <row r="486">
          <cell r="B486" t="str">
            <v> IRELAND :353</v>
          </cell>
        </row>
        <row r="487">
          <cell r="B487" t="str">
            <v> ISRAEL :972</v>
          </cell>
        </row>
        <row r="488">
          <cell r="B488" t="str">
            <v> ITALY:39</v>
          </cell>
        </row>
        <row r="489">
          <cell r="B489" t="str">
            <v> IVORY COAST (COTE D' IVORIE):225</v>
          </cell>
        </row>
        <row r="490">
          <cell r="B490" t="str">
            <v> JAMAICA :1876</v>
          </cell>
        </row>
        <row r="491">
          <cell r="B491" t="str">
            <v> JAPAN :81</v>
          </cell>
        </row>
        <row r="492">
          <cell r="B492" t="str">
            <v> JORDAN :962</v>
          </cell>
        </row>
        <row r="493">
          <cell r="B493" t="str">
            <v> KAMPUCHEA (CAMBODIA) :855</v>
          </cell>
        </row>
        <row r="494">
          <cell r="B494" t="str">
            <v> KAZAKISTAN :7</v>
          </cell>
        </row>
        <row r="495">
          <cell r="B495" t="str">
            <v> KENYA :254</v>
          </cell>
        </row>
        <row r="496">
          <cell r="B496" t="str">
            <v> KIRGHISTAN:996</v>
          </cell>
        </row>
        <row r="497">
          <cell r="B497" t="str">
            <v> KIRIBATI :686</v>
          </cell>
        </row>
        <row r="498">
          <cell r="B498" t="str">
            <v> KUWAIT :965</v>
          </cell>
        </row>
        <row r="499">
          <cell r="B499" t="str">
            <v> LAOS :856</v>
          </cell>
        </row>
        <row r="500">
          <cell r="B500" t="str">
            <v> LATVIA:371</v>
          </cell>
        </row>
        <row r="501">
          <cell r="B501" t="str">
            <v> LEBANON :961</v>
          </cell>
        </row>
        <row r="502">
          <cell r="B502" t="str">
            <v> LESOTHO :266</v>
          </cell>
        </row>
        <row r="503">
          <cell r="B503" t="str">
            <v> LIBERIA :231</v>
          </cell>
        </row>
        <row r="504">
          <cell r="B504" t="str">
            <v> LIBYA :218</v>
          </cell>
        </row>
        <row r="505">
          <cell r="B505" t="str">
            <v> LIECHTENSTEIN :423</v>
          </cell>
        </row>
        <row r="506">
          <cell r="B506" t="str">
            <v> LITHVANIA:370</v>
          </cell>
        </row>
        <row r="507">
          <cell r="B507" t="str">
            <v> MACEDONIA :389</v>
          </cell>
        </row>
        <row r="508">
          <cell r="B508" t="str">
            <v> MADEIRA ISLAND :351</v>
          </cell>
        </row>
        <row r="509">
          <cell r="B509" t="str">
            <v> MALAWI :265</v>
          </cell>
        </row>
        <row r="510">
          <cell r="B510" t="str">
            <v> MALAYSIA :60</v>
          </cell>
        </row>
        <row r="511">
          <cell r="B511" t="str">
            <v> MALDIVES:960</v>
          </cell>
        </row>
        <row r="512">
          <cell r="B512" t="str">
            <v> MALI :223</v>
          </cell>
        </row>
        <row r="513">
          <cell r="B513" t="str">
            <v> MALTA :356</v>
          </cell>
        </row>
        <row r="514">
          <cell r="B514" t="str">
            <v> MANGOLIA :976</v>
          </cell>
        </row>
        <row r="515">
          <cell r="B515" t="str">
            <v> MARIANA ISLAND :1670</v>
          </cell>
        </row>
        <row r="516">
          <cell r="B516" t="str">
            <v> MARSHALL ISLAND :692</v>
          </cell>
        </row>
        <row r="517">
          <cell r="B517" t="str">
            <v> MARTINIQUE :596</v>
          </cell>
        </row>
        <row r="518">
          <cell r="B518" t="str">
            <v> MAURITANIA :222</v>
          </cell>
        </row>
        <row r="519">
          <cell r="B519" t="str">
            <v> MAURITIUS:230</v>
          </cell>
        </row>
        <row r="520">
          <cell r="B520" t="str">
            <v> MAYOTTE :269</v>
          </cell>
        </row>
        <row r="521">
          <cell r="B521" t="str">
            <v> MEXICO:52</v>
          </cell>
        </row>
        <row r="522">
          <cell r="B522" t="str">
            <v> MICRONESIA :691</v>
          </cell>
        </row>
        <row r="523">
          <cell r="B523" t="str">
            <v> MONTSERRAT :1664</v>
          </cell>
        </row>
        <row r="524">
          <cell r="B524" t="str">
            <v> MOZAMBIQUE :258</v>
          </cell>
        </row>
        <row r="525">
          <cell r="B525" t="str">
            <v> NAMIBIA :264</v>
          </cell>
        </row>
        <row r="526">
          <cell r="B526" t="str">
            <v> NEPAL :977</v>
          </cell>
        </row>
        <row r="527">
          <cell r="B527" t="str">
            <v> NETHERLANDS :31</v>
          </cell>
        </row>
        <row r="528">
          <cell r="B528" t="str">
            <v> NETHERLANDS ANTHILLES :599</v>
          </cell>
        </row>
        <row r="529">
          <cell r="B529" t="str">
            <v> NEW CALEDONIA :687</v>
          </cell>
        </row>
        <row r="530">
          <cell r="B530" t="str">
            <v> NEW ZEALAND:64</v>
          </cell>
        </row>
        <row r="531">
          <cell r="B531" t="str">
            <v> NICARAGUA:505</v>
          </cell>
        </row>
        <row r="532">
          <cell r="B532" t="str">
            <v> NIGER :227</v>
          </cell>
        </row>
        <row r="533">
          <cell r="B533" t="str">
            <v> NIGERIA :234</v>
          </cell>
        </row>
        <row r="534">
          <cell r="B534" t="str">
            <v> NIUE ISLAND :683</v>
          </cell>
        </row>
        <row r="535">
          <cell r="B535" t="str">
            <v> NORFORK ISLAND:672</v>
          </cell>
        </row>
        <row r="536">
          <cell r="B536" t="str">
            <v> NORTH KOREA:850</v>
          </cell>
        </row>
        <row r="537">
          <cell r="B537" t="str">
            <v> PAKISTAN:92</v>
          </cell>
        </row>
        <row r="538">
          <cell r="B538" t="str">
            <v> PALAU :680</v>
          </cell>
        </row>
        <row r="539">
          <cell r="B539" t="str">
            <v> PALESTINE:970</v>
          </cell>
        </row>
        <row r="540">
          <cell r="B540" t="str">
            <v> PANAMA :507</v>
          </cell>
        </row>
        <row r="541">
          <cell r="B541" t="str">
            <v> PAPUA NEW GUINEA :675</v>
          </cell>
        </row>
        <row r="542">
          <cell r="B542" t="str">
            <v> PARAGUAY :595</v>
          </cell>
        </row>
        <row r="543">
          <cell r="B543" t="str">
            <v> PERU :51</v>
          </cell>
        </row>
        <row r="544">
          <cell r="B544" t="str">
            <v> PHILIPPINES:63</v>
          </cell>
        </row>
        <row r="545">
          <cell r="B545" t="str">
            <v> POLAND :48</v>
          </cell>
        </row>
        <row r="546">
          <cell r="B546" t="str">
            <v> PORTUGAL:351</v>
          </cell>
        </row>
        <row r="547">
          <cell r="B547" t="str">
            <v> PUERTO RICO:1787</v>
          </cell>
        </row>
        <row r="548">
          <cell r="B548" t="str">
            <v> QATAR :974</v>
          </cell>
        </row>
        <row r="549">
          <cell r="B549" t="str">
            <v> REUNION :262</v>
          </cell>
        </row>
        <row r="550">
          <cell r="B550" t="str">
            <v> RODRIGUES ISLAND :230</v>
          </cell>
        </row>
        <row r="551">
          <cell r="B551" t="str">
            <v> ROMANIA:40</v>
          </cell>
        </row>
        <row r="552">
          <cell r="B552" t="str">
            <v> RUSSIA:7</v>
          </cell>
        </row>
        <row r="553">
          <cell r="B553" t="str">
            <v> RWANDESE REPUBLIC:250</v>
          </cell>
        </row>
        <row r="554">
          <cell r="B554" t="str">
            <v> SAMOA AMERICAN:684</v>
          </cell>
        </row>
        <row r="555">
          <cell r="B555" t="str">
            <v> SAMOA WESTERN :685</v>
          </cell>
        </row>
        <row r="556">
          <cell r="B556" t="str">
            <v> SAN MARINO:378</v>
          </cell>
        </row>
        <row r="557">
          <cell r="B557" t="str">
            <v> SAUDI ARABIA:966</v>
          </cell>
        </row>
        <row r="558">
          <cell r="B558" t="str">
            <v> SENEGAL:221</v>
          </cell>
        </row>
        <row r="559">
          <cell r="B559" t="str">
            <v> SEYCHELLES :248</v>
          </cell>
        </row>
        <row r="560">
          <cell r="B560" t="str">
            <v> SIERRALEONE:232</v>
          </cell>
        </row>
        <row r="561">
          <cell r="B561" t="str">
            <v> SINGAPORE :65</v>
          </cell>
        </row>
        <row r="562">
          <cell r="B562" t="str">
            <v> SLOVAK REPUBLIC :421</v>
          </cell>
        </row>
        <row r="563">
          <cell r="B563" t="str">
            <v> SLOVENIA:386</v>
          </cell>
        </row>
        <row r="564">
          <cell r="B564" t="str">
            <v> SOLOMAN ISLAND :677</v>
          </cell>
        </row>
        <row r="565">
          <cell r="B565" t="str">
            <v> SOMALIA DEMOCRATIC REPUBLIC :252</v>
          </cell>
        </row>
        <row r="566">
          <cell r="B566" t="str">
            <v> SOUTH AFRICA :27</v>
          </cell>
        </row>
        <row r="567">
          <cell r="B567" t="str">
            <v> SOUTH KOREA :82</v>
          </cell>
        </row>
        <row r="568">
          <cell r="B568" t="str">
            <v> SPAIN :34</v>
          </cell>
        </row>
        <row r="569">
          <cell r="B569" t="str">
            <v> SRILANKA :94</v>
          </cell>
        </row>
        <row r="570">
          <cell r="B570" t="str">
            <v> ST. HELENA :290</v>
          </cell>
        </row>
        <row r="571">
          <cell r="B571" t="str">
            <v> ST. KITTS/NAVIS ISLAND :1869</v>
          </cell>
        </row>
        <row r="572">
          <cell r="B572" t="str">
            <v> ST. LUCIA :1758</v>
          </cell>
        </row>
        <row r="573">
          <cell r="B573" t="str">
            <v> ST. PIERRE &amp; MIQUELIOM:508</v>
          </cell>
        </row>
        <row r="574">
          <cell r="B574" t="str">
            <v> ST. TOME &amp; PRINCEP :239</v>
          </cell>
        </row>
        <row r="575">
          <cell r="B575" t="str">
            <v> ST. VINCENT &amp; THE GRENADIAN:1784</v>
          </cell>
        </row>
        <row r="576">
          <cell r="B576" t="str">
            <v> SUDAN :249</v>
          </cell>
        </row>
        <row r="577">
          <cell r="B577" t="str">
            <v> SURINAM :597</v>
          </cell>
        </row>
        <row r="578">
          <cell r="B578" t="str">
            <v> SWAZILAND :268</v>
          </cell>
        </row>
        <row r="579">
          <cell r="B579" t="str">
            <v> SWITZERLAND:41</v>
          </cell>
        </row>
        <row r="580">
          <cell r="B580" t="str">
            <v> SYRIA :963</v>
          </cell>
        </row>
        <row r="581">
          <cell r="B581" t="str">
            <v> TAIWAN:886</v>
          </cell>
        </row>
        <row r="582">
          <cell r="B582" t="str">
            <v> TANZANIA :255</v>
          </cell>
        </row>
        <row r="583">
          <cell r="B583" t="str">
            <v> TAZAKISTAN :992</v>
          </cell>
        </row>
        <row r="584">
          <cell r="B584" t="str">
            <v> THAILAND :66</v>
          </cell>
        </row>
        <row r="585">
          <cell r="B585" t="str">
            <v> TOGOLESE REPUBLIC :228</v>
          </cell>
        </row>
        <row r="586">
          <cell r="B586" t="str">
            <v> TOKELAU ISLAND :690</v>
          </cell>
        </row>
        <row r="587">
          <cell r="B587" t="str">
            <v> TRANSKEI :27</v>
          </cell>
        </row>
        <row r="588">
          <cell r="B588" t="str">
            <v> TRINIDAD &amp; TOBAGO:1868</v>
          </cell>
        </row>
        <row r="589">
          <cell r="B589" t="str">
            <v> TUNISIA :216</v>
          </cell>
        </row>
        <row r="590">
          <cell r="B590" t="str">
            <v> TURKEY :90</v>
          </cell>
        </row>
        <row r="591">
          <cell r="B591" t="str">
            <v> TURKMENISTAN :993</v>
          </cell>
        </row>
        <row r="592">
          <cell r="B592" t="str">
            <v> TURKS &amp; CAICOS ISLANDS :1649</v>
          </cell>
        </row>
        <row r="593">
          <cell r="B593" t="str">
            <v> TUVALU :688</v>
          </cell>
        </row>
        <row r="594">
          <cell r="B594" t="str">
            <v> UAE :971</v>
          </cell>
        </row>
        <row r="595">
          <cell r="B595" t="str">
            <v> UK :44</v>
          </cell>
        </row>
        <row r="596">
          <cell r="B596" t="str">
            <v> UKRAINE :380</v>
          </cell>
        </row>
        <row r="597">
          <cell r="B597" t="str">
            <v> USA :1</v>
          </cell>
        </row>
        <row r="598">
          <cell r="B598" t="str">
            <v> UZBEKISTAN :998</v>
          </cell>
        </row>
        <row r="599">
          <cell r="B599" t="str">
            <v> VANAUTU :678</v>
          </cell>
        </row>
        <row r="600">
          <cell r="B600" t="str">
            <v> VATICAN CITY :39</v>
          </cell>
        </row>
        <row r="601">
          <cell r="B601" t="str">
            <v> VENDA :27</v>
          </cell>
        </row>
        <row r="602">
          <cell r="B602" t="str">
            <v> VENEZUELA:58</v>
          </cell>
        </row>
        <row r="603">
          <cell r="B603" t="str">
            <v> VIETNAM :84</v>
          </cell>
        </row>
        <row r="604">
          <cell r="B604" t="str">
            <v> VIRGIN ISLAND (BRI) :1284</v>
          </cell>
        </row>
        <row r="605">
          <cell r="B605" t="str">
            <v> VIRGIN ISLAND (USA):1340</v>
          </cell>
        </row>
        <row r="606">
          <cell r="B606" t="str">
            <v> WALLIS &amp; FUTUNA ISLAND :681</v>
          </cell>
        </row>
        <row r="607">
          <cell r="B607" t="str">
            <v> YUGOSLAVIA :381</v>
          </cell>
        </row>
        <row r="608">
          <cell r="B608" t="str">
            <v> ZAIRE :243</v>
          </cell>
        </row>
        <row r="609">
          <cell r="B609" t="str">
            <v> ZAMBIA :260</v>
          </cell>
        </row>
        <row r="610">
          <cell r="B610" t="str">
            <v> ZIMBABWE :263</v>
          </cell>
        </row>
        <row r="611">
          <cell r="B611" t="str">
            <v>BERMUDA :1441</v>
          </cell>
        </row>
        <row r="612">
          <cell r="B612" t="str">
            <v>BOPUPATSWANA:27</v>
          </cell>
        </row>
        <row r="613">
          <cell r="B613" t="str">
            <v>CAMEROON :237</v>
          </cell>
        </row>
        <row r="614">
          <cell r="B614" t="str">
            <v>CHAD :235</v>
          </cell>
        </row>
        <row r="615">
          <cell r="B615" t="str">
            <v>COMOROS :269</v>
          </cell>
        </row>
        <row r="616">
          <cell r="B616" t="str">
            <v>CONGO :242</v>
          </cell>
        </row>
        <row r="617">
          <cell r="B617" t="str">
            <v>DENMARK :45</v>
          </cell>
        </row>
        <row r="618">
          <cell r="B618" t="str">
            <v>ECUADOR :593</v>
          </cell>
        </row>
        <row r="619">
          <cell r="B619" t="str">
            <v>GERMANY :49</v>
          </cell>
        </row>
        <row r="620">
          <cell r="B620" t="str">
            <v>GHANA :233</v>
          </cell>
        </row>
        <row r="621">
          <cell r="B621" t="str">
            <v>GREECE :30</v>
          </cell>
        </row>
        <row r="622">
          <cell r="B622" t="str">
            <v>GRENEDA :1473</v>
          </cell>
        </row>
        <row r="623">
          <cell r="B623" t="str">
            <v>GUAM :1671</v>
          </cell>
        </row>
        <row r="624">
          <cell r="B624" t="str">
            <v>HONDURAS :504</v>
          </cell>
        </row>
        <row r="625">
          <cell r="B625" t="str">
            <v>HONGKONG:852</v>
          </cell>
        </row>
        <row r="626">
          <cell r="B626" t="str">
            <v>LUXUMBURG:352</v>
          </cell>
        </row>
        <row r="627">
          <cell r="B627" t="str">
            <v>MACAO:853</v>
          </cell>
        </row>
        <row r="628">
          <cell r="B628" t="str">
            <v>MADAGASCAR:261</v>
          </cell>
        </row>
        <row r="629">
          <cell r="B629" t="str">
            <v>MOLDOVA :373</v>
          </cell>
        </row>
        <row r="630">
          <cell r="B630" t="str">
            <v>MONACO :377</v>
          </cell>
        </row>
        <row r="631">
          <cell r="B631" t="str">
            <v>MOROCCO :212</v>
          </cell>
        </row>
        <row r="632">
          <cell r="B632" t="str">
            <v>MYANMAR :95</v>
          </cell>
        </row>
        <row r="633">
          <cell r="B633" t="str">
            <v>NAURU :674</v>
          </cell>
        </row>
        <row r="634">
          <cell r="B634" t="str">
            <v>NORWAY :47</v>
          </cell>
        </row>
        <row r="635">
          <cell r="B635" t="str">
            <v>OMAN :968</v>
          </cell>
        </row>
        <row r="636">
          <cell r="B636" t="str">
            <v>SWEDEN :46</v>
          </cell>
        </row>
        <row r="637">
          <cell r="B637" t="str">
            <v>TONGA :676</v>
          </cell>
        </row>
        <row r="638">
          <cell r="B638" t="str">
            <v>UGANDA :256</v>
          </cell>
        </row>
        <row r="639">
          <cell r="B639" t="str">
            <v>URUGUAY:598</v>
          </cell>
        </row>
        <row r="640">
          <cell r="B640" t="str">
            <v>YEMEN :967</v>
          </cell>
        </row>
      </sheetData>
      <sheetData sheetId="33">
        <row r="24">
          <cell r="J24">
            <v>0</v>
          </cell>
        </row>
        <row r="25">
          <cell r="J25">
            <v>0</v>
          </cell>
        </row>
        <row r="26">
          <cell r="J26">
            <v>0</v>
          </cell>
        </row>
        <row r="27">
          <cell r="J27">
            <v>0</v>
          </cell>
        </row>
        <row r="28">
          <cell r="J28">
            <v>0</v>
          </cell>
        </row>
        <row r="29">
          <cell r="J29">
            <v>0</v>
          </cell>
        </row>
        <row r="30">
          <cell r="J30">
            <v>0</v>
          </cell>
        </row>
      </sheetData>
      <sheetData sheetId="34">
        <row r="13">
          <cell r="F13">
            <v>0</v>
          </cell>
          <cell r="G13">
            <v>0</v>
          </cell>
          <cell r="H13">
            <v>0</v>
          </cell>
        </row>
        <row r="16">
          <cell r="H16">
            <v>0</v>
          </cell>
        </row>
        <row r="17">
          <cell r="H17">
            <v>0</v>
          </cell>
        </row>
        <row r="400">
          <cell r="A400" t="str">
            <v>AFGHANISTAN:93</v>
          </cell>
        </row>
        <row r="401">
          <cell r="A401" t="str">
            <v>ALBANIA:355</v>
          </cell>
        </row>
        <row r="402">
          <cell r="A402" t="str">
            <v>ALGERIA:213</v>
          </cell>
        </row>
        <row r="403">
          <cell r="A403" t="str">
            <v>ANDORRA:376</v>
          </cell>
        </row>
        <row r="404">
          <cell r="A404" t="str">
            <v>ANGOLA:244</v>
          </cell>
        </row>
        <row r="405">
          <cell r="A405" t="str">
            <v>ANTIGUA AND BARBUDA:1268</v>
          </cell>
        </row>
        <row r="406">
          <cell r="A406" t="str">
            <v>ARGENTINA:54</v>
          </cell>
        </row>
        <row r="407">
          <cell r="A407" t="str">
            <v>ARMENIA:374</v>
          </cell>
        </row>
        <row r="408">
          <cell r="A408" t="str">
            <v>AUSTRALIA:61</v>
          </cell>
        </row>
        <row r="409">
          <cell r="A409" t="str">
            <v>AUSTRIA:43</v>
          </cell>
        </row>
        <row r="410">
          <cell r="A410" t="str">
            <v>AZERBAIJAN:994</v>
          </cell>
        </row>
        <row r="411">
          <cell r="A411" t="str">
            <v>BAHAMAS:1242</v>
          </cell>
        </row>
        <row r="412">
          <cell r="A412" t="str">
            <v>BAHRAIN:973</v>
          </cell>
        </row>
        <row r="413">
          <cell r="A413" t="str">
            <v>BANGLADESH:880</v>
          </cell>
        </row>
        <row r="414">
          <cell r="A414" t="str">
            <v>BARBADOS:1246</v>
          </cell>
        </row>
        <row r="415">
          <cell r="A415" t="str">
            <v>BELARUS:375</v>
          </cell>
        </row>
        <row r="416">
          <cell r="A416" t="str">
            <v>BELGIUM:32</v>
          </cell>
        </row>
        <row r="417">
          <cell r="A417" t="str">
            <v>BELIZE:501</v>
          </cell>
        </row>
        <row r="418">
          <cell r="A418" t="str">
            <v>BENIN:229</v>
          </cell>
        </row>
        <row r="419">
          <cell r="A419" t="str">
            <v>BHUTAN:975</v>
          </cell>
        </row>
        <row r="420">
          <cell r="A420" t="str">
            <v>BOLIVIA :591</v>
          </cell>
        </row>
        <row r="421">
          <cell r="A421" t="str">
            <v>BOSNIA AND HERZEGOVINA:387</v>
          </cell>
        </row>
        <row r="422">
          <cell r="A422" t="str">
            <v>BOTSWANA:267</v>
          </cell>
        </row>
        <row r="423">
          <cell r="A423" t="str">
            <v>BRAZIL:55</v>
          </cell>
        </row>
        <row r="424">
          <cell r="A424" t="str">
            <v>BRUNEI DARUSSALAM:673</v>
          </cell>
        </row>
        <row r="425">
          <cell r="A425" t="str">
            <v>BULGARIA:359</v>
          </cell>
        </row>
        <row r="426">
          <cell r="A426" t="str">
            <v>BURKINA FASO:226</v>
          </cell>
        </row>
        <row r="427">
          <cell r="A427" t="str">
            <v>BURUNDI:257</v>
          </cell>
        </row>
        <row r="428">
          <cell r="A428" t="str">
            <v>CAMBODIA:855</v>
          </cell>
        </row>
        <row r="429">
          <cell r="A429" t="str">
            <v>CAMEROON:237</v>
          </cell>
        </row>
        <row r="430">
          <cell r="A430" t="str">
            <v>CANADA:1</v>
          </cell>
        </row>
        <row r="431">
          <cell r="A431" t="str">
            <v>CAPE VERDE:238</v>
          </cell>
        </row>
        <row r="432">
          <cell r="A432" t="str">
            <v>CENTRAL AFRICAN REPUBLIC:236</v>
          </cell>
        </row>
        <row r="433">
          <cell r="A433" t="str">
            <v>CHAD:235</v>
          </cell>
        </row>
        <row r="434">
          <cell r="A434" t="str">
            <v>CHILE:56</v>
          </cell>
        </row>
        <row r="435">
          <cell r="A435" t="str">
            <v>CHINA:86</v>
          </cell>
        </row>
        <row r="436">
          <cell r="A436" t="str">
            <v>COLOMBIA:57</v>
          </cell>
        </row>
        <row r="437">
          <cell r="A437" t="str">
            <v>COMOROS:270</v>
          </cell>
        </row>
        <row r="438">
          <cell r="A438" t="str">
            <v>CONGO, REPUBLIC OF THE...:242</v>
          </cell>
        </row>
        <row r="439">
          <cell r="A439" t="str">
            <v>COSTA RICA:506</v>
          </cell>
        </row>
        <row r="440">
          <cell r="A440" t="str">
            <v>CÔTE D'IVOIRE (IVORY COAST):225</v>
          </cell>
        </row>
        <row r="441">
          <cell r="A441" t="str">
            <v>CROATIA:385</v>
          </cell>
        </row>
        <row r="442">
          <cell r="A442" t="str">
            <v>CUBA:53</v>
          </cell>
        </row>
        <row r="443">
          <cell r="A443" t="str">
            <v>CYPRUS:357</v>
          </cell>
        </row>
        <row r="444">
          <cell r="A444" t="str">
            <v>CZECH REPUBLIC:420</v>
          </cell>
        </row>
        <row r="445">
          <cell r="A445" t="str">
            <v>DEMOCRATIC PEOPLE'S REPUBLIC OF KOREA (NORTH KOREA):850</v>
          </cell>
        </row>
        <row r="446">
          <cell r="A446" t="str">
            <v>DEMOCRATIC REPUBLIC OF THE CONGO:243</v>
          </cell>
        </row>
        <row r="447">
          <cell r="A447" t="str">
            <v>DENMARK:45</v>
          </cell>
        </row>
        <row r="448">
          <cell r="A448" t="str">
            <v>DJIBOUTI:253</v>
          </cell>
        </row>
        <row r="449">
          <cell r="A449" t="str">
            <v>DOMINICA:1767</v>
          </cell>
        </row>
        <row r="450">
          <cell r="A450" t="str">
            <v>DOMINICAN REPUBLIC:1809</v>
          </cell>
        </row>
        <row r="451">
          <cell r="A451" t="str">
            <v>ECUADOR:593</v>
          </cell>
        </row>
        <row r="452">
          <cell r="A452" t="str">
            <v>EGYPT:20</v>
          </cell>
        </row>
        <row r="453">
          <cell r="A453" t="str">
            <v>EL SALVADOR:503</v>
          </cell>
        </row>
        <row r="454">
          <cell r="A454" t="str">
            <v>EQUATORIAL GUINEA:240</v>
          </cell>
        </row>
        <row r="455">
          <cell r="A455" t="str">
            <v>ERITREA:291</v>
          </cell>
        </row>
        <row r="456">
          <cell r="A456" t="str">
            <v>ESTONIA:372</v>
          </cell>
        </row>
        <row r="457">
          <cell r="A457" t="str">
            <v>ETHIOPIA:251</v>
          </cell>
        </row>
        <row r="458">
          <cell r="A458" t="str">
            <v>FIJI ISLANDS:679</v>
          </cell>
        </row>
        <row r="459">
          <cell r="A459" t="str">
            <v>FINLAND:358</v>
          </cell>
        </row>
        <row r="460">
          <cell r="A460" t="str">
            <v>FRANCE:33</v>
          </cell>
        </row>
        <row r="461">
          <cell r="A461" t="str">
            <v>GABON:241</v>
          </cell>
        </row>
        <row r="462">
          <cell r="A462" t="str">
            <v>GAMBIA:220</v>
          </cell>
        </row>
        <row r="463">
          <cell r="A463" t="str">
            <v>GEORGIA:995</v>
          </cell>
        </row>
        <row r="464">
          <cell r="A464" t="str">
            <v>GERMANY:49</v>
          </cell>
        </row>
        <row r="465">
          <cell r="A465" t="str">
            <v>GHANA:233</v>
          </cell>
        </row>
        <row r="466">
          <cell r="A466" t="str">
            <v>GREECE:30</v>
          </cell>
        </row>
        <row r="467">
          <cell r="A467" t="str">
            <v>GRENADA:1473</v>
          </cell>
        </row>
        <row r="468">
          <cell r="A468" t="str">
            <v>GUATEMALA:502</v>
          </cell>
        </row>
        <row r="469">
          <cell r="A469" t="str">
            <v>GUINEA:224</v>
          </cell>
        </row>
        <row r="470">
          <cell r="A470" t="str">
            <v>GUINEA-BISSAU:245</v>
          </cell>
        </row>
        <row r="471">
          <cell r="A471" t="str">
            <v>GUYANA:592</v>
          </cell>
        </row>
        <row r="472">
          <cell r="A472" t="str">
            <v>HAITI:509</v>
          </cell>
        </row>
        <row r="473">
          <cell r="A473" t="str">
            <v>HONDURAS:504</v>
          </cell>
        </row>
        <row r="474">
          <cell r="A474" t="str">
            <v>HUNGARY:36</v>
          </cell>
        </row>
        <row r="475">
          <cell r="A475" t="str">
            <v>ICELAND:354</v>
          </cell>
        </row>
        <row r="476">
          <cell r="A476" t="str">
            <v>INDONESIA:62</v>
          </cell>
        </row>
        <row r="477">
          <cell r="A477" t="str">
            <v>IRAN:98</v>
          </cell>
        </row>
        <row r="478">
          <cell r="A478" t="str">
            <v>IRAQ:964</v>
          </cell>
        </row>
        <row r="479">
          <cell r="A479" t="str">
            <v>IRELAND:353</v>
          </cell>
        </row>
        <row r="480">
          <cell r="A480" t="str">
            <v>ISRAEL:972</v>
          </cell>
        </row>
        <row r="481">
          <cell r="A481" t="str">
            <v>ITALY:5</v>
          </cell>
        </row>
        <row r="482">
          <cell r="A482" t="str">
            <v>JAMAICA:1876</v>
          </cell>
        </row>
        <row r="483">
          <cell r="A483" t="str">
            <v>JAPAN:81</v>
          </cell>
        </row>
        <row r="484">
          <cell r="A484" t="str">
            <v>JORDAN:962</v>
          </cell>
        </row>
        <row r="485">
          <cell r="A485" t="str">
            <v>KAZAKHSTAN:7</v>
          </cell>
        </row>
        <row r="486">
          <cell r="A486" t="str">
            <v>KENYA:254</v>
          </cell>
        </row>
        <row r="487">
          <cell r="A487" t="str">
            <v>KIRIBATI:686</v>
          </cell>
        </row>
        <row r="488">
          <cell r="A488" t="str">
            <v>KUWAIT:965</v>
          </cell>
        </row>
        <row r="489">
          <cell r="A489" t="str">
            <v>KYRGYZSTAN:996</v>
          </cell>
        </row>
        <row r="490">
          <cell r="A490" t="str">
            <v>LAO PEOPLE'S DEMOCRATIC REPUBLIC:856</v>
          </cell>
        </row>
        <row r="491">
          <cell r="A491" t="str">
            <v>LATVIA:371</v>
          </cell>
        </row>
        <row r="492">
          <cell r="A492" t="str">
            <v>LEBANON:961</v>
          </cell>
        </row>
        <row r="493">
          <cell r="A493" t="str">
            <v>LESOTHO:266</v>
          </cell>
        </row>
        <row r="494">
          <cell r="A494" t="str">
            <v>LIBERIA:231</v>
          </cell>
        </row>
        <row r="495">
          <cell r="A495" t="str">
            <v>LIBYA:218</v>
          </cell>
        </row>
        <row r="496">
          <cell r="A496" t="str">
            <v>LIECHTENSTEIN:423</v>
          </cell>
        </row>
        <row r="497">
          <cell r="A497" t="str">
            <v>LITHUANIA:370</v>
          </cell>
        </row>
        <row r="498">
          <cell r="A498" t="str">
            <v>LUXEMBOURG:352</v>
          </cell>
        </row>
        <row r="499">
          <cell r="A499" t="str">
            <v>MACEDONIA:389</v>
          </cell>
        </row>
        <row r="500">
          <cell r="A500" t="str">
            <v>MADAGASCAR:261</v>
          </cell>
        </row>
        <row r="501">
          <cell r="A501" t="str">
            <v>MALAWI:265</v>
          </cell>
        </row>
        <row r="502">
          <cell r="A502" t="str">
            <v>MALAYSIA:60</v>
          </cell>
        </row>
        <row r="503">
          <cell r="A503" t="str">
            <v>MALDIVES:960</v>
          </cell>
        </row>
        <row r="504">
          <cell r="A504" t="str">
            <v>MALI:223</v>
          </cell>
        </row>
        <row r="505">
          <cell r="A505" t="str">
            <v>MALTA:356</v>
          </cell>
        </row>
        <row r="506">
          <cell r="A506" t="str">
            <v>MARSHALL ISLANDS:692</v>
          </cell>
        </row>
        <row r="507">
          <cell r="A507" t="str">
            <v>MAURITANIA:222</v>
          </cell>
        </row>
        <row r="508">
          <cell r="A508" t="str">
            <v>MAURITIUS:230</v>
          </cell>
        </row>
        <row r="509">
          <cell r="A509" t="str">
            <v>MEXICO:52</v>
          </cell>
        </row>
        <row r="510">
          <cell r="A510" t="str">
            <v>MICRONESIA, FEDERATED STATES OF...:691</v>
          </cell>
        </row>
        <row r="511">
          <cell r="A511" t="str">
            <v>MONACO:377</v>
          </cell>
        </row>
        <row r="512">
          <cell r="A512" t="str">
            <v>MONGOLIA:976</v>
          </cell>
        </row>
        <row r="513">
          <cell r="A513" t="str">
            <v>MONTENEGRO:382</v>
          </cell>
        </row>
        <row r="514">
          <cell r="A514" t="str">
            <v>MOROCCO:212</v>
          </cell>
        </row>
        <row r="515">
          <cell r="A515" t="str">
            <v>MOZAMBIQUE:258</v>
          </cell>
        </row>
        <row r="516">
          <cell r="A516" t="str">
            <v>MYANMAR:95</v>
          </cell>
        </row>
        <row r="517">
          <cell r="A517" t="str">
            <v>NAMIBIA:264</v>
          </cell>
        </row>
        <row r="518">
          <cell r="A518" t="str">
            <v>NAURU:674</v>
          </cell>
        </row>
        <row r="519">
          <cell r="A519" t="str">
            <v>NEPAL:977</v>
          </cell>
        </row>
        <row r="520">
          <cell r="A520" t="str">
            <v>NETHERLANDS:31</v>
          </cell>
        </row>
        <row r="521">
          <cell r="A521" t="str">
            <v>NEW ZEALAND:64</v>
          </cell>
        </row>
        <row r="522">
          <cell r="A522" t="str">
            <v>NICARAGUA:505</v>
          </cell>
        </row>
        <row r="523">
          <cell r="A523" t="str">
            <v>NIGER:227</v>
          </cell>
        </row>
        <row r="524">
          <cell r="A524" t="str">
            <v>NIGERIA:234</v>
          </cell>
        </row>
        <row r="525">
          <cell r="A525" t="str">
            <v>NORWAY:47</v>
          </cell>
        </row>
        <row r="526">
          <cell r="A526" t="str">
            <v>OMAN:968</v>
          </cell>
        </row>
        <row r="527">
          <cell r="A527" t="str">
            <v>PAKISTAN:92</v>
          </cell>
        </row>
        <row r="528">
          <cell r="A528" t="str">
            <v>PALAU:680</v>
          </cell>
        </row>
        <row r="529">
          <cell r="A529" t="str">
            <v>PANAMA:507</v>
          </cell>
        </row>
        <row r="530">
          <cell r="A530" t="str">
            <v>PAPUA NEW GUINEA:675</v>
          </cell>
        </row>
        <row r="531">
          <cell r="A531" t="str">
            <v>PARAGUAY:595</v>
          </cell>
        </row>
        <row r="532">
          <cell r="A532" t="str">
            <v>PERU:51</v>
          </cell>
        </row>
        <row r="533">
          <cell r="A533" t="str">
            <v>PHILIPPINES:63</v>
          </cell>
        </row>
        <row r="534">
          <cell r="A534" t="str">
            <v>POLAND:48</v>
          </cell>
        </row>
        <row r="535">
          <cell r="A535" t="str">
            <v>PORTUGAL:14</v>
          </cell>
        </row>
        <row r="536">
          <cell r="A536" t="str">
            <v>QATAR:974</v>
          </cell>
        </row>
        <row r="537">
          <cell r="A537" t="str">
            <v>REPUBLIC OF KOREA (SOUTH KOREA):82</v>
          </cell>
        </row>
        <row r="538">
          <cell r="A538" t="str">
            <v>REPUBLIC OF MOLDOVA:373</v>
          </cell>
        </row>
        <row r="539">
          <cell r="A539" t="str">
            <v>ROMANIA:40</v>
          </cell>
        </row>
        <row r="540">
          <cell r="A540" t="str">
            <v>RUSSIAN FEDERATION:8</v>
          </cell>
        </row>
        <row r="541">
          <cell r="A541" t="str">
            <v>RWANDA:250</v>
          </cell>
        </row>
        <row r="542">
          <cell r="A542" t="str">
            <v>SAINT KITTS AND NEVIS:1869</v>
          </cell>
        </row>
        <row r="543">
          <cell r="A543" t="str">
            <v>SAINT LUCIA:1758</v>
          </cell>
        </row>
        <row r="544">
          <cell r="A544" t="str">
            <v>SAINT VINCENT AND THE GRENADINES:1784</v>
          </cell>
        </row>
        <row r="545">
          <cell r="A545" t="str">
            <v>SAMOA:685</v>
          </cell>
        </row>
        <row r="546">
          <cell r="A546" t="str">
            <v>SAN MARINO:378</v>
          </cell>
        </row>
        <row r="547">
          <cell r="A547" t="str">
            <v>SAO TOME AND PRINCIPE:239</v>
          </cell>
        </row>
        <row r="548">
          <cell r="A548" t="str">
            <v>SAUDI ARABIA:966</v>
          </cell>
        </row>
        <row r="549">
          <cell r="A549" t="str">
            <v>SENEGAL:221</v>
          </cell>
        </row>
        <row r="550">
          <cell r="A550" t="str">
            <v>SERBIA:381</v>
          </cell>
        </row>
        <row r="551">
          <cell r="A551" t="str">
            <v>SEYCHELLES:248</v>
          </cell>
        </row>
        <row r="552">
          <cell r="A552" t="str">
            <v>SIERRA LEONE:232</v>
          </cell>
        </row>
        <row r="553">
          <cell r="A553" t="str">
            <v>SINGAPORE:65</v>
          </cell>
        </row>
        <row r="554">
          <cell r="A554" t="str">
            <v>SLOVAKIA:421</v>
          </cell>
        </row>
        <row r="555">
          <cell r="A555" t="str">
            <v>SLOVENIA:386</v>
          </cell>
        </row>
        <row r="556">
          <cell r="A556" t="str">
            <v>SOLOMON ISLANDS:677</v>
          </cell>
        </row>
        <row r="557">
          <cell r="A557" t="str">
            <v>SOMALIA:252</v>
          </cell>
        </row>
        <row r="558">
          <cell r="A558" t="str">
            <v>SOUTH AFRICA:28</v>
          </cell>
        </row>
        <row r="559">
          <cell r="A559" t="str">
            <v>SOUTH SUDAN:211</v>
          </cell>
        </row>
        <row r="560">
          <cell r="A560" t="str">
            <v>SPAIN:35</v>
          </cell>
        </row>
        <row r="561">
          <cell r="A561" t="str">
            <v>SRI LANKA:94</v>
          </cell>
        </row>
        <row r="562">
          <cell r="A562" t="str">
            <v>SUDAN:249</v>
          </cell>
        </row>
        <row r="563">
          <cell r="A563" t="str">
            <v>SURINAME:597</v>
          </cell>
        </row>
        <row r="564">
          <cell r="A564" t="str">
            <v>SWAZILAND:268</v>
          </cell>
        </row>
        <row r="565">
          <cell r="A565" t="str">
            <v>SWEDEN:46</v>
          </cell>
        </row>
        <row r="566">
          <cell r="A566" t="str">
            <v>SWITZERLAND:41</v>
          </cell>
        </row>
        <row r="567">
          <cell r="A567" t="str">
            <v>SYRIAN ARAB REPUBLIC:963</v>
          </cell>
        </row>
        <row r="568">
          <cell r="A568" t="str">
            <v>TAJIKISTAN:992</v>
          </cell>
        </row>
        <row r="569">
          <cell r="A569" t="str">
            <v>THAILAND:66</v>
          </cell>
        </row>
        <row r="570">
          <cell r="A570" t="str">
            <v>TIMOR-LESTE:670</v>
          </cell>
        </row>
        <row r="571">
          <cell r="A571" t="str">
            <v>TOGO:228</v>
          </cell>
        </row>
        <row r="572">
          <cell r="A572" t="str">
            <v>TONGA:676</v>
          </cell>
        </row>
        <row r="573">
          <cell r="A573" t="str">
            <v>TRINIDAD AND TOBAGO:1868</v>
          </cell>
        </row>
        <row r="574">
          <cell r="A574" t="str">
            <v>TUNISIA:216</v>
          </cell>
        </row>
        <row r="575">
          <cell r="A575" t="str">
            <v>TURKEY:90</v>
          </cell>
        </row>
        <row r="576">
          <cell r="A576" t="str">
            <v>TURKMENISTAN:993</v>
          </cell>
        </row>
        <row r="577">
          <cell r="A577" t="str">
            <v>TUVALU:688</v>
          </cell>
        </row>
        <row r="578">
          <cell r="A578" t="str">
            <v>UGANDA:256</v>
          </cell>
        </row>
        <row r="579">
          <cell r="A579" t="str">
            <v>UKRAINE:380</v>
          </cell>
        </row>
        <row r="580">
          <cell r="A580" t="str">
            <v>UNITED ARAB EMIRATES:971</v>
          </cell>
        </row>
        <row r="581">
          <cell r="A581" t="str">
            <v>UNITED KINGDOM OF GREAT BRITAIN AND NORTHERN IRELAND:44</v>
          </cell>
        </row>
        <row r="582">
          <cell r="A582" t="str">
            <v>UNITED REPUBLIC OF TANZANIA:255</v>
          </cell>
        </row>
        <row r="583">
          <cell r="A583" t="str">
            <v>UNITED STATES OF AMERICA:2</v>
          </cell>
        </row>
        <row r="584">
          <cell r="A584" t="str">
            <v>URUGUAY:598</v>
          </cell>
        </row>
        <row r="585">
          <cell r="A585" t="str">
            <v>UZBEKISTAN:998</v>
          </cell>
        </row>
        <row r="586">
          <cell r="A586" t="str">
            <v>VANUATU:678</v>
          </cell>
        </row>
        <row r="587">
          <cell r="A587" t="str">
            <v>VENEZUELA, BOLIVARIAN REPUBLIC OF...:58</v>
          </cell>
        </row>
        <row r="588">
          <cell r="A588" t="str">
            <v>VIETNAM:84</v>
          </cell>
        </row>
        <row r="589">
          <cell r="A589" t="str">
            <v>YEMEN:967</v>
          </cell>
        </row>
        <row r="590">
          <cell r="A590" t="str">
            <v>ZAMBIA:260</v>
          </cell>
        </row>
        <row r="591">
          <cell r="A591" t="str">
            <v>ZIMBABWE:263</v>
          </cell>
        </row>
        <row r="592">
          <cell r="A592" t="str">
            <v>OTHERS:9999</v>
          </cell>
        </row>
      </sheetData>
      <sheetData sheetId="36">
        <row r="3">
          <cell r="M3">
            <v>0</v>
          </cell>
          <cell r="N3">
            <v>0</v>
          </cell>
          <cell r="O3">
            <v>0</v>
          </cell>
          <cell r="P3">
            <v>0</v>
          </cell>
          <cell r="Q3">
            <v>0</v>
          </cell>
          <cell r="R3">
            <v>0</v>
          </cell>
        </row>
        <row r="4">
          <cell r="M4">
            <v>0</v>
          </cell>
          <cell r="N4">
            <v>0</v>
          </cell>
          <cell r="P4">
            <v>0</v>
          </cell>
          <cell r="Q4">
            <v>0</v>
          </cell>
          <cell r="R4">
            <v>0.3</v>
          </cell>
        </row>
        <row r="5">
          <cell r="M5">
            <v>0</v>
          </cell>
          <cell r="P5">
            <v>0</v>
          </cell>
          <cell r="Q5">
            <v>0</v>
          </cell>
          <cell r="R5">
            <v>0</v>
          </cell>
        </row>
        <row r="6">
          <cell r="Q6">
            <v>0</v>
          </cell>
          <cell r="R6">
            <v>0</v>
          </cell>
        </row>
        <row r="7">
          <cell r="Q7">
            <v>0</v>
          </cell>
        </row>
        <row r="8">
          <cell r="Q8">
            <v>0</v>
          </cell>
        </row>
        <row r="9">
          <cell r="Q9">
            <v>0</v>
          </cell>
          <cell r="R9">
            <v>0</v>
          </cell>
        </row>
        <row r="10">
          <cell r="Q10">
            <v>0</v>
          </cell>
          <cell r="R10">
            <v>25000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row>
        <row r="11">
          <cell r="Q11">
            <v>0</v>
          </cell>
          <cell r="R11">
            <v>50000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Q12">
            <v>0</v>
          </cell>
          <cell r="R12">
            <v>55000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row>
        <row r="13">
          <cell r="Q13">
            <v>0</v>
          </cell>
          <cell r="R13">
            <v>0</v>
          </cell>
          <cell r="V13">
            <v>0</v>
          </cell>
          <cell r="W13">
            <v>0</v>
          </cell>
          <cell r="X13">
            <v>0</v>
          </cell>
          <cell r="Y13">
            <v>0</v>
          </cell>
          <cell r="Z13">
            <v>0</v>
          </cell>
          <cell r="AA13">
            <v>0</v>
          </cell>
          <cell r="AB13">
            <v>0</v>
          </cell>
          <cell r="AC13">
            <v>0</v>
          </cell>
          <cell r="AD13">
            <v>0</v>
          </cell>
          <cell r="AE13">
            <v>0</v>
          </cell>
          <cell r="AF13">
            <v>0</v>
          </cell>
          <cell r="AG13">
            <v>0</v>
          </cell>
          <cell r="AH13">
            <v>0</v>
          </cell>
          <cell r="AJ13">
            <v>0</v>
          </cell>
          <cell r="AK13">
            <v>0</v>
          </cell>
          <cell r="AL13">
            <v>0</v>
          </cell>
          <cell r="AM13">
            <v>0</v>
          </cell>
          <cell r="AN13">
            <v>0</v>
          </cell>
        </row>
        <row r="14">
          <cell r="Q14">
            <v>0</v>
          </cell>
          <cell r="V14">
            <v>0</v>
          </cell>
          <cell r="W14">
            <v>0</v>
          </cell>
          <cell r="X14">
            <v>0</v>
          </cell>
        </row>
        <row r="15">
          <cell r="Q15">
            <v>0</v>
          </cell>
          <cell r="R15">
            <v>0</v>
          </cell>
          <cell r="V15">
            <v>0</v>
          </cell>
          <cell r="W15" t="e">
            <v>#DIV/0!</v>
          </cell>
        </row>
        <row r="16">
          <cell r="Q16">
            <v>0</v>
          </cell>
          <cell r="R16">
            <v>0</v>
          </cell>
        </row>
        <row r="17">
          <cell r="D17">
            <v>300000057</v>
          </cell>
          <cell r="Q17">
            <v>0</v>
          </cell>
          <cell r="R17">
            <v>0</v>
          </cell>
        </row>
        <row r="18">
          <cell r="D18">
            <v>0</v>
          </cell>
          <cell r="Q18">
            <v>0</v>
          </cell>
          <cell r="R18">
            <v>0</v>
          </cell>
        </row>
        <row r="19">
          <cell r="Q19">
            <v>0</v>
          </cell>
          <cell r="R19">
            <v>0</v>
          </cell>
        </row>
        <row r="20">
          <cell r="D20">
            <v>0</v>
          </cell>
        </row>
        <row r="22">
          <cell r="D22">
            <v>20000004</v>
          </cell>
        </row>
        <row r="23">
          <cell r="D23">
            <v>0</v>
          </cell>
        </row>
        <row r="24">
          <cell r="D24">
            <v>20000004</v>
          </cell>
        </row>
        <row r="25">
          <cell r="D25">
            <v>9600002</v>
          </cell>
        </row>
        <row r="26">
          <cell r="D26">
            <v>329600063</v>
          </cell>
        </row>
        <row r="30">
          <cell r="M30">
            <v>0</v>
          </cell>
          <cell r="Q30">
            <v>1000000</v>
          </cell>
          <cell r="R30">
            <v>0.05</v>
          </cell>
        </row>
        <row r="31">
          <cell r="M31">
            <v>0</v>
          </cell>
        </row>
        <row r="32">
          <cell r="M32">
            <v>0</v>
          </cell>
        </row>
        <row r="33">
          <cell r="M33">
            <v>0</v>
          </cell>
        </row>
        <row r="34">
          <cell r="M34">
            <v>0</v>
          </cell>
        </row>
        <row r="35">
          <cell r="M35">
            <v>0</v>
          </cell>
        </row>
        <row r="36">
          <cell r="M36">
            <v>0</v>
          </cell>
        </row>
        <row r="43">
          <cell r="M43">
            <v>0</v>
          </cell>
          <cell r="AK43">
            <v>0</v>
          </cell>
          <cell r="AL43">
            <v>300000057</v>
          </cell>
        </row>
        <row r="44">
          <cell r="M44">
            <v>0</v>
          </cell>
          <cell r="AK44">
            <v>0</v>
          </cell>
          <cell r="AL44">
            <v>300000057</v>
          </cell>
        </row>
        <row r="45">
          <cell r="M45">
            <v>0</v>
          </cell>
          <cell r="AK45">
            <v>0</v>
          </cell>
          <cell r="AL45">
            <v>300000057</v>
          </cell>
        </row>
        <row r="46">
          <cell r="M46">
            <v>0</v>
          </cell>
          <cell r="AK46">
            <v>0</v>
          </cell>
          <cell r="AL46">
            <v>300000057</v>
          </cell>
        </row>
        <row r="47">
          <cell r="M47">
            <v>0</v>
          </cell>
        </row>
        <row r="48">
          <cell r="M48">
            <v>0</v>
          </cell>
        </row>
        <row r="49">
          <cell r="M49">
            <v>0</v>
          </cell>
        </row>
        <row r="57">
          <cell r="M57">
            <v>0</v>
          </cell>
          <cell r="P57">
            <v>0</v>
          </cell>
          <cell r="AD57">
            <v>300000057</v>
          </cell>
          <cell r="AJ57">
            <v>0</v>
          </cell>
        </row>
        <row r="58">
          <cell r="M58">
            <v>0</v>
          </cell>
          <cell r="P58">
            <v>0</v>
          </cell>
        </row>
        <row r="63">
          <cell r="V63">
            <v>0</v>
          </cell>
        </row>
        <row r="64">
          <cell r="V64">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10A"/>
      <sheetName val="80G"/>
      <sheetName val="80_"/>
      <sheetName val="SI"/>
      <sheetName val="EI"/>
      <sheetName val="FRINGE_BENEFIT_INFO"/>
      <sheetName val="IT_FBT_DDTP"/>
      <sheetName val="DDT_TDS_TCS"/>
      <sheetName val="Instructions"/>
      <sheetName val="Pre_XML"/>
    </sheetNames>
    <sheetDataSet>
      <sheetData sheetId="8">
        <row r="4">
          <cell r="O4" t="str">
            <v>MERC</v>
          </cell>
          <cell r="P4" t="str">
            <v>Y</v>
          </cell>
          <cell r="Q4">
            <v>1</v>
          </cell>
          <cell r="R4">
            <v>1</v>
          </cell>
          <cell r="S4" t="str">
            <v>Y</v>
          </cell>
        </row>
        <row r="5">
          <cell r="O5" t="str">
            <v>CASH</v>
          </cell>
          <cell r="P5" t="str">
            <v>N</v>
          </cell>
          <cell r="Q5">
            <v>2</v>
          </cell>
          <cell r="R5">
            <v>2</v>
          </cell>
          <cell r="S5" t="str">
            <v>N</v>
          </cell>
        </row>
        <row r="6">
          <cell r="Q6">
            <v>3</v>
          </cell>
          <cell r="R6">
            <v>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10A"/>
      <sheetName val="80G"/>
      <sheetName val="80_"/>
      <sheetName val="SI"/>
      <sheetName val="EI"/>
      <sheetName val="FRINGE_BENEFIT_INFO"/>
      <sheetName val="IT_FBT_DDTP"/>
      <sheetName val="DDT_TDS_TCS"/>
      <sheetName val="Instructions"/>
      <sheetName val="Pre_XML"/>
    </sheetNames>
    <sheetDataSet>
      <sheetData sheetId="8">
        <row r="4">
          <cell r="O4" t="str">
            <v>MERC</v>
          </cell>
          <cell r="P4" t="str">
            <v>Y</v>
          </cell>
          <cell r="Q4">
            <v>1</v>
          </cell>
          <cell r="R4">
            <v>1</v>
          </cell>
          <cell r="S4" t="str">
            <v>Y</v>
          </cell>
        </row>
        <row r="5">
          <cell r="O5" t="str">
            <v>CASH</v>
          </cell>
          <cell r="P5" t="str">
            <v>N</v>
          </cell>
          <cell r="Q5">
            <v>2</v>
          </cell>
          <cell r="R5">
            <v>2</v>
          </cell>
          <cell r="S5" t="str">
            <v>N</v>
          </cell>
        </row>
        <row r="6">
          <cell r="Q6">
            <v>3</v>
          </cell>
          <cell r="R6">
            <v>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10A"/>
      <sheetName val="80G"/>
      <sheetName val="80_"/>
      <sheetName val="SI"/>
      <sheetName val="EI"/>
      <sheetName val="FRINGE_BENEFIT_INFO"/>
      <sheetName val="IT_FBT_DDTP"/>
      <sheetName val="DDT_TDS_TCS"/>
      <sheetName val="Instructions"/>
      <sheetName val="Pre_XML"/>
    </sheetNames>
    <sheetDataSet>
      <sheetData sheetId="8">
        <row r="4">
          <cell r="O4" t="str">
            <v>MERC</v>
          </cell>
          <cell r="P4" t="str">
            <v>Y</v>
          </cell>
          <cell r="Q4">
            <v>1</v>
          </cell>
          <cell r="R4">
            <v>1</v>
          </cell>
          <cell r="S4" t="str">
            <v>Y</v>
          </cell>
        </row>
        <row r="5">
          <cell r="O5" t="str">
            <v>CASH</v>
          </cell>
          <cell r="P5" t="str">
            <v>N</v>
          </cell>
          <cell r="Q5">
            <v>2</v>
          </cell>
          <cell r="R5">
            <v>2</v>
          </cell>
          <cell r="S5" t="str">
            <v>N</v>
          </cell>
        </row>
        <row r="6">
          <cell r="Q6">
            <v>3</v>
          </cell>
          <cell r="R6">
            <v>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10A"/>
      <sheetName val="80G"/>
      <sheetName val="80_"/>
      <sheetName val="SI"/>
      <sheetName val="EI"/>
      <sheetName val="FRINGE_BENEFIT_INFO"/>
      <sheetName val="IT_FBT_DDTP"/>
      <sheetName val="DDT_TDS_TCS"/>
      <sheetName val="Instructions"/>
      <sheetName val="Pre_XML"/>
    </sheetNames>
    <sheetDataSet>
      <sheetData sheetId="8">
        <row r="4">
          <cell r="O4" t="str">
            <v>MERC</v>
          </cell>
          <cell r="P4" t="str">
            <v>Y</v>
          </cell>
          <cell r="Q4">
            <v>1</v>
          </cell>
          <cell r="R4">
            <v>1</v>
          </cell>
          <cell r="S4" t="str">
            <v>Y</v>
          </cell>
        </row>
        <row r="5">
          <cell r="O5" t="str">
            <v>CASH</v>
          </cell>
          <cell r="P5" t="str">
            <v>N</v>
          </cell>
          <cell r="Q5">
            <v>2</v>
          </cell>
          <cell r="R5">
            <v>2</v>
          </cell>
          <cell r="S5" t="str">
            <v>N</v>
          </cell>
        </row>
        <row r="6">
          <cell r="Q6">
            <v>3</v>
          </cell>
          <cell r="R6">
            <v>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figuration"/>
      <sheetName val="GENERAL"/>
      <sheetName val="NATUREOFBUSINESS"/>
      <sheetName val="BALANCE_SHEET"/>
      <sheetName val="PROFIT_LOSS"/>
      <sheetName val="OTHER_INCOME"/>
      <sheetName val="QUANTITATIVE_DETAILS"/>
      <sheetName val="PART_B"/>
      <sheetName val="PART_C"/>
      <sheetName val="HOUSE_PROPERTY"/>
      <sheetName val="BP"/>
      <sheetName val="DPM_DOA"/>
      <sheetName val="DEP_DCG"/>
      <sheetName val="ESR"/>
      <sheetName val="CG_OS"/>
      <sheetName val="CYLA BFLA"/>
      <sheetName val="CFL"/>
      <sheetName val="10A"/>
      <sheetName val="80G"/>
      <sheetName val="80_"/>
      <sheetName val="SI"/>
      <sheetName val="EI"/>
      <sheetName val="FRINGE_BENEFIT_INFO"/>
      <sheetName val="FRINGE_BENEFITS"/>
      <sheetName val="IT_TDS_TCS_FBT"/>
    </sheetNames>
    <sheetDataSet>
      <sheetData sheetId="5">
        <row r="4">
          <cell r="O4" t="str">
            <v>MERC</v>
          </cell>
          <cell r="P4" t="str">
            <v>Y</v>
          </cell>
          <cell r="Q4">
            <v>1</v>
          </cell>
          <cell r="R4">
            <v>1</v>
          </cell>
          <cell r="S4" t="str">
            <v>Y</v>
          </cell>
        </row>
        <row r="5">
          <cell r="O5" t="str">
            <v>CASH</v>
          </cell>
          <cell r="P5" t="str">
            <v>N</v>
          </cell>
          <cell r="Q5">
            <v>2</v>
          </cell>
          <cell r="R5">
            <v>2</v>
          </cell>
          <cell r="S5" t="str">
            <v>N</v>
          </cell>
        </row>
        <row r="6">
          <cell r="Q6">
            <v>3</v>
          </cell>
          <cell r="R6">
            <v>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10A"/>
      <sheetName val="80G"/>
      <sheetName val="80_"/>
      <sheetName val="SI"/>
      <sheetName val="EI"/>
      <sheetName val="FRINGE_BENEFIT_INFO"/>
      <sheetName val="IT_DDTP"/>
      <sheetName val="DDT_TDS_TCS"/>
      <sheetName val="Instructions"/>
      <sheetName val="Pre_XML"/>
      <sheetName val="Calculator"/>
      <sheetName val="Setoff"/>
    </sheetNames>
    <sheetDataSet>
      <sheetData sheetId="3">
        <row r="48">
          <cell r="E48" t="str">
            <v>01-ANDAMAN AND NICOBAR ISLANDS</v>
          </cell>
        </row>
        <row r="49">
          <cell r="E49" t="str">
            <v>02-ANDHRA PRADESH</v>
          </cell>
        </row>
        <row r="50">
          <cell r="E50" t="str">
            <v>03-ARUNACHAL PRADESH</v>
          </cell>
        </row>
        <row r="51">
          <cell r="E51" t="str">
            <v>04-ASSAM</v>
          </cell>
        </row>
        <row r="52">
          <cell r="E52" t="str">
            <v>05-BIHAR</v>
          </cell>
        </row>
        <row r="53">
          <cell r="E53" t="str">
            <v>06-CHANDIGARH</v>
          </cell>
        </row>
        <row r="54">
          <cell r="E54" t="str">
            <v>07-DADRA AND NAGAR HAVELI</v>
          </cell>
        </row>
        <row r="55">
          <cell r="E55" t="str">
            <v>08-DAMAN AND DIU</v>
          </cell>
        </row>
        <row r="56">
          <cell r="E56" t="str">
            <v>09-DELHI</v>
          </cell>
        </row>
        <row r="57">
          <cell r="E57" t="str">
            <v>10-GOA</v>
          </cell>
        </row>
        <row r="58">
          <cell r="E58" t="str">
            <v>11-GUJARAT</v>
          </cell>
        </row>
        <row r="59">
          <cell r="E59" t="str">
            <v>12-HARYANA</v>
          </cell>
        </row>
        <row r="60">
          <cell r="E60" t="str">
            <v>13-HIMACHAL PRADESH</v>
          </cell>
        </row>
        <row r="61">
          <cell r="E61" t="str">
            <v>14-JAMMU AND KASHMIR</v>
          </cell>
        </row>
        <row r="62">
          <cell r="E62" t="str">
            <v>15-KARNATAKA</v>
          </cell>
        </row>
        <row r="63">
          <cell r="E63" t="str">
            <v>16-KERALA</v>
          </cell>
        </row>
        <row r="64">
          <cell r="E64" t="str">
            <v>17-LAKHSWADEEP</v>
          </cell>
        </row>
        <row r="65">
          <cell r="E65" t="str">
            <v>18-MADHYA PRADESH</v>
          </cell>
        </row>
        <row r="66">
          <cell r="E66" t="str">
            <v>19-MAHARASHTRA</v>
          </cell>
        </row>
        <row r="67">
          <cell r="E67" t="str">
            <v>20-MANIPUR</v>
          </cell>
        </row>
        <row r="68">
          <cell r="E68" t="str">
            <v>21-MEGHALAYA</v>
          </cell>
        </row>
        <row r="69">
          <cell r="E69" t="str">
            <v>22-MIZORAM</v>
          </cell>
        </row>
        <row r="70">
          <cell r="E70" t="str">
            <v>23-NAGALAND</v>
          </cell>
        </row>
        <row r="71">
          <cell r="E71" t="str">
            <v>24-ORISSA</v>
          </cell>
        </row>
        <row r="72">
          <cell r="E72" t="str">
            <v>25-PONDICHERRY</v>
          </cell>
        </row>
        <row r="73">
          <cell r="E73" t="str">
            <v>26-PUNJAB</v>
          </cell>
        </row>
        <row r="74">
          <cell r="E74" t="str">
            <v>27-RAJASTHAN</v>
          </cell>
        </row>
        <row r="75">
          <cell r="E75" t="str">
            <v>28-SIKKIM</v>
          </cell>
        </row>
        <row r="76">
          <cell r="E76" t="str">
            <v>29-TAMILNADU</v>
          </cell>
        </row>
        <row r="77">
          <cell r="E77" t="str">
            <v>30-TRIPURA</v>
          </cell>
        </row>
        <row r="78">
          <cell r="E78" t="str">
            <v>31-UTTAR PRADESH</v>
          </cell>
        </row>
        <row r="79">
          <cell r="E79" t="str">
            <v>32-WEST BENGAL</v>
          </cell>
        </row>
        <row r="80">
          <cell r="E80" t="str">
            <v>33-CHHATISHGARH</v>
          </cell>
        </row>
        <row r="81">
          <cell r="E81" t="str">
            <v>34-UTTARANCHAL</v>
          </cell>
        </row>
        <row r="82">
          <cell r="E82" t="str">
            <v>35-JHARKHAND</v>
          </cell>
        </row>
        <row r="83">
          <cell r="E83" t="str">
            <v>99-FOREIGN</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10A"/>
      <sheetName val="80G"/>
      <sheetName val="80_"/>
      <sheetName val="SI"/>
      <sheetName val="EI"/>
      <sheetName val="FRINGE_BENEFIT_INFO"/>
      <sheetName val="IT_DDTP"/>
      <sheetName val="DDT_TDS_TCS"/>
      <sheetName val="Instructions"/>
      <sheetName val="Pre_XML"/>
      <sheetName val="Calculator"/>
      <sheetName val="Setoff"/>
    </sheetNames>
    <sheetDataSet>
      <sheetData sheetId="3">
        <row r="48">
          <cell r="E48" t="str">
            <v>01-ANDAMAN AND NICOBAR ISLANDS</v>
          </cell>
        </row>
        <row r="49">
          <cell r="E49" t="str">
            <v>02-ANDHRA PRADESH</v>
          </cell>
        </row>
        <row r="50">
          <cell r="E50" t="str">
            <v>03-ARUNACHAL PRADESH</v>
          </cell>
        </row>
        <row r="51">
          <cell r="E51" t="str">
            <v>04-ASSAM</v>
          </cell>
        </row>
        <row r="52">
          <cell r="E52" t="str">
            <v>05-BIHAR</v>
          </cell>
        </row>
        <row r="53">
          <cell r="E53" t="str">
            <v>06-CHANDIGARH</v>
          </cell>
        </row>
        <row r="54">
          <cell r="E54" t="str">
            <v>07-DADRA AND NAGAR HAVELI</v>
          </cell>
        </row>
        <row r="55">
          <cell r="E55" t="str">
            <v>08-DAMAN AND DIU</v>
          </cell>
        </row>
        <row r="56">
          <cell r="E56" t="str">
            <v>09-DELHI</v>
          </cell>
        </row>
        <row r="57">
          <cell r="E57" t="str">
            <v>10-GOA</v>
          </cell>
        </row>
        <row r="58">
          <cell r="E58" t="str">
            <v>11-GUJARAT</v>
          </cell>
        </row>
        <row r="59">
          <cell r="E59" t="str">
            <v>12-HARYANA</v>
          </cell>
        </row>
        <row r="60">
          <cell r="E60" t="str">
            <v>13-HIMACHAL PRADESH</v>
          </cell>
        </row>
        <row r="61">
          <cell r="E61" t="str">
            <v>14-JAMMU AND KASHMIR</v>
          </cell>
        </row>
        <row r="62">
          <cell r="E62" t="str">
            <v>15-KARNATAKA</v>
          </cell>
        </row>
        <row r="63">
          <cell r="E63" t="str">
            <v>16-KERALA</v>
          </cell>
        </row>
        <row r="64">
          <cell r="E64" t="str">
            <v>17-LAKHSWADEEP</v>
          </cell>
        </row>
        <row r="65">
          <cell r="E65" t="str">
            <v>18-MADHYA PRADESH</v>
          </cell>
        </row>
        <row r="66">
          <cell r="E66" t="str">
            <v>19-MAHARASHTRA</v>
          </cell>
        </row>
        <row r="67">
          <cell r="E67" t="str">
            <v>20-MANIPUR</v>
          </cell>
        </row>
        <row r="68">
          <cell r="E68" t="str">
            <v>21-MEGHALAYA</v>
          </cell>
        </row>
        <row r="69">
          <cell r="E69" t="str">
            <v>22-MIZORAM</v>
          </cell>
        </row>
        <row r="70">
          <cell r="E70" t="str">
            <v>23-NAGALAND</v>
          </cell>
        </row>
        <row r="71">
          <cell r="E71" t="str">
            <v>24-ORISSA</v>
          </cell>
        </row>
        <row r="72">
          <cell r="E72" t="str">
            <v>25-PONDICHERRY</v>
          </cell>
        </row>
        <row r="73">
          <cell r="E73" t="str">
            <v>26-PUNJAB</v>
          </cell>
        </row>
        <row r="74">
          <cell r="E74" t="str">
            <v>27-RAJASTHAN</v>
          </cell>
        </row>
        <row r="75">
          <cell r="E75" t="str">
            <v>28-SIKKIM</v>
          </cell>
        </row>
        <row r="76">
          <cell r="E76" t="str">
            <v>29-TAMILNADU</v>
          </cell>
        </row>
        <row r="77">
          <cell r="E77" t="str">
            <v>30-TRIPURA</v>
          </cell>
        </row>
        <row r="78">
          <cell r="E78" t="str">
            <v>31-UTTAR PRADESH</v>
          </cell>
        </row>
        <row r="79">
          <cell r="E79" t="str">
            <v>32-WEST BENGAL</v>
          </cell>
        </row>
        <row r="80">
          <cell r="E80" t="str">
            <v>33-CHHATISHGARH</v>
          </cell>
        </row>
        <row r="81">
          <cell r="E81" t="str">
            <v>34-UTTARANCHAL</v>
          </cell>
        </row>
        <row r="82">
          <cell r="E82" t="str">
            <v>35-JHARKHAND</v>
          </cell>
        </row>
        <row r="83">
          <cell r="E83" t="str">
            <v>99-FOREIGN</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ART A - GENERAL"/>
      <sheetName val="PART A - Balance Sheet"/>
      <sheetName val="PART A - PL"/>
      <sheetName val="PART A - PL(2)"/>
      <sheetName val="PART A - PL(3) - OI"/>
      <sheetName val="PART A - OI"/>
      <sheetName val="PART A - OI(2)"/>
      <sheetName val="PART A - QD(1)"/>
      <sheetName val="PART A - QD(2)"/>
      <sheetName val="PART B - TTI"/>
      <sheetName val="Schedule HP BP"/>
      <sheetName val="Schedule BP(2)"/>
      <sheetName val="Schedule DPM - DOA"/>
      <sheetName val="Schedule DOA - DEP"/>
      <sheetName val="Schedule ESR CG"/>
      <sheetName val="Schedule OS CYLA"/>
      <sheetName val="Schedule BFLA CFL 10A"/>
      <sheetName val="Sch 10 B 80G"/>
      <sheetName val="Schedule 80-IA to 80-IC"/>
      <sheetName val="VIA STTR SPI SI "/>
      <sheetName val="Schedule EI AIR IT"/>
      <sheetName val="TDS1 TDS2 TCS"/>
    </sheetNames>
    <sheetDataSet>
      <sheetData sheetId="1">
        <row r="4">
          <cell r="AZ4" t="str">
            <v>0101</v>
          </cell>
        </row>
        <row r="5">
          <cell r="AZ5" t="str">
            <v>0102</v>
          </cell>
        </row>
        <row r="6">
          <cell r="AZ6" t="str">
            <v>0103</v>
          </cell>
        </row>
        <row r="7">
          <cell r="AZ7" t="str">
            <v>0104</v>
          </cell>
        </row>
        <row r="8">
          <cell r="AZ8" t="str">
            <v>0105</v>
          </cell>
        </row>
        <row r="9">
          <cell r="AZ9" t="str">
            <v>0106</v>
          </cell>
        </row>
        <row r="10">
          <cell r="AZ10" t="str">
            <v>0107</v>
          </cell>
        </row>
        <row r="11">
          <cell r="AZ11" t="str">
            <v>0109</v>
          </cell>
        </row>
        <row r="12">
          <cell r="AZ12" t="str">
            <v>0110</v>
          </cell>
        </row>
        <row r="13">
          <cell r="AZ13" t="str">
            <v>0111</v>
          </cell>
        </row>
        <row r="14">
          <cell r="AZ14" t="str">
            <v>0112</v>
          </cell>
        </row>
        <row r="15">
          <cell r="AZ15" t="str">
            <v>0113</v>
          </cell>
        </row>
        <row r="16">
          <cell r="AZ16" t="str">
            <v>0114</v>
          </cell>
        </row>
        <row r="17">
          <cell r="AZ17" t="str">
            <v>0115</v>
          </cell>
        </row>
        <row r="18">
          <cell r="AZ18" t="str">
            <v>0116</v>
          </cell>
        </row>
        <row r="19">
          <cell r="AZ19" t="str">
            <v>0117</v>
          </cell>
        </row>
        <row r="20">
          <cell r="AZ20" t="str">
            <v>0118</v>
          </cell>
        </row>
        <row r="21">
          <cell r="AZ21" t="str">
            <v>0119</v>
          </cell>
        </row>
        <row r="22">
          <cell r="AZ22" t="str">
            <v>0120</v>
          </cell>
        </row>
        <row r="23">
          <cell r="AZ23" t="str">
            <v>0121</v>
          </cell>
        </row>
        <row r="24">
          <cell r="AZ24" t="str">
            <v>0122</v>
          </cell>
        </row>
        <row r="25">
          <cell r="AZ25" t="str">
            <v>0123</v>
          </cell>
        </row>
        <row r="26">
          <cell r="AZ26" t="str">
            <v>0124</v>
          </cell>
        </row>
        <row r="27">
          <cell r="AZ27" t="str">
            <v>0201</v>
          </cell>
        </row>
        <row r="28">
          <cell r="AZ28" t="str">
            <v>0202</v>
          </cell>
        </row>
        <row r="29">
          <cell r="AZ29" t="str">
            <v>0203</v>
          </cell>
        </row>
        <row r="30">
          <cell r="AZ30" t="str">
            <v>0204</v>
          </cell>
        </row>
        <row r="31">
          <cell r="AZ31" t="str">
            <v>0301</v>
          </cell>
        </row>
        <row r="32">
          <cell r="AZ32" t="str">
            <v>0401</v>
          </cell>
        </row>
        <row r="33">
          <cell r="AZ33" t="str">
            <v>0402</v>
          </cell>
        </row>
        <row r="34">
          <cell r="AZ34" t="str">
            <v>0403</v>
          </cell>
        </row>
        <row r="35">
          <cell r="AZ35" t="str">
            <v>0404</v>
          </cell>
        </row>
        <row r="36">
          <cell r="AZ36" t="str">
            <v>0501</v>
          </cell>
        </row>
        <row r="37">
          <cell r="AZ37" t="str">
            <v>0502</v>
          </cell>
        </row>
        <row r="38">
          <cell r="AZ38" t="str">
            <v>0503</v>
          </cell>
        </row>
        <row r="39">
          <cell r="AZ39" t="str">
            <v>0504</v>
          </cell>
        </row>
        <row r="40">
          <cell r="AZ40" t="str">
            <v>0505</v>
          </cell>
        </row>
        <row r="41">
          <cell r="AZ41" t="str">
            <v>0601</v>
          </cell>
        </row>
        <row r="42">
          <cell r="AZ42" t="str">
            <v>0602</v>
          </cell>
        </row>
        <row r="43">
          <cell r="AZ43" t="str">
            <v>0603</v>
          </cell>
        </row>
        <row r="44">
          <cell r="AZ44" t="str">
            <v>0604</v>
          </cell>
        </row>
        <row r="45">
          <cell r="AZ45" t="str">
            <v>0605</v>
          </cell>
        </row>
        <row r="46">
          <cell r="AZ46" t="str">
            <v>0606</v>
          </cell>
        </row>
        <row r="47">
          <cell r="AZ47" t="str">
            <v>0607</v>
          </cell>
        </row>
        <row r="48">
          <cell r="AZ48" t="str">
            <v>0701</v>
          </cell>
        </row>
        <row r="49">
          <cell r="AZ49" t="str">
            <v>0702</v>
          </cell>
        </row>
        <row r="50">
          <cell r="AZ50" t="str">
            <v>0703</v>
          </cell>
        </row>
        <row r="51">
          <cell r="AZ51" t="str">
            <v>0704</v>
          </cell>
        </row>
        <row r="52">
          <cell r="AZ52" t="str">
            <v>0705</v>
          </cell>
        </row>
        <row r="53">
          <cell r="AZ53" t="str">
            <v>0706</v>
          </cell>
        </row>
        <row r="54">
          <cell r="AZ54" t="str">
            <v>0707</v>
          </cell>
        </row>
        <row r="55">
          <cell r="AZ55" t="str">
            <v>0708</v>
          </cell>
        </row>
        <row r="56">
          <cell r="AZ56" t="str">
            <v>0709</v>
          </cell>
        </row>
        <row r="57">
          <cell r="AZ57" t="str">
            <v>0710</v>
          </cell>
        </row>
        <row r="58">
          <cell r="AZ58" t="str">
            <v>0711</v>
          </cell>
        </row>
        <row r="59">
          <cell r="AZ59" t="str">
            <v>0712</v>
          </cell>
        </row>
        <row r="60">
          <cell r="AZ60" t="str">
            <v>0713</v>
          </cell>
        </row>
        <row r="61">
          <cell r="AZ61" t="str">
            <v>0714</v>
          </cell>
        </row>
        <row r="62">
          <cell r="AZ62" t="str">
            <v>0801</v>
          </cell>
        </row>
        <row r="63">
          <cell r="AZ63" t="str">
            <v>0802</v>
          </cell>
        </row>
        <row r="64">
          <cell r="AZ64" t="str">
            <v>0803</v>
          </cell>
        </row>
        <row r="65">
          <cell r="AZ65" t="str">
            <v>0804</v>
          </cell>
        </row>
        <row r="66">
          <cell r="AZ66" t="str">
            <v>0805</v>
          </cell>
        </row>
        <row r="67">
          <cell r="AZ67" t="str">
            <v>0806</v>
          </cell>
        </row>
        <row r="68">
          <cell r="AZ68" t="str">
            <v>0807</v>
          </cell>
        </row>
        <row r="69">
          <cell r="AZ69" t="str">
            <v>0808</v>
          </cell>
        </row>
        <row r="70">
          <cell r="AZ70" t="str">
            <v>0809</v>
          </cell>
        </row>
        <row r="71">
          <cell r="AZ71" t="str">
            <v>0901</v>
          </cell>
        </row>
        <row r="72">
          <cell r="AZ72" t="str">
            <v>0902</v>
          </cell>
        </row>
        <row r="73">
          <cell r="AZ73" t="str">
            <v>0903</v>
          </cell>
        </row>
        <row r="74">
          <cell r="AZ74" t="str">
            <v>0904</v>
          </cell>
        </row>
        <row r="75">
          <cell r="AZ75" t="str">
            <v>0905</v>
          </cell>
        </row>
        <row r="76">
          <cell r="AZ76" t="str">
            <v>0906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ART A - GENERAL"/>
      <sheetName val="PART A - Balance Sheet"/>
      <sheetName val="PART A - PL"/>
      <sheetName val="PART A - PL(2)"/>
      <sheetName val="PART A - PL(3) - OI"/>
      <sheetName val="PART A - OI"/>
      <sheetName val="PART A - OI(2)"/>
      <sheetName val="PART A - QD(1)"/>
      <sheetName val="PART A - QD(2)"/>
      <sheetName val="PART B - TTI"/>
      <sheetName val="Schedule HP BP"/>
      <sheetName val="Schedule BP(2)"/>
      <sheetName val="Schedule DPM - DOA"/>
      <sheetName val="Schedule DOA - DEP"/>
      <sheetName val="Schedule ESR CG"/>
      <sheetName val="Schedule OS CYLA"/>
      <sheetName val="Schedule BFLA CFL 10A"/>
      <sheetName val="Sch 10 B 80G"/>
      <sheetName val="Schedule 80-IA to 80-IC"/>
      <sheetName val="VIA STTR SPI SI "/>
      <sheetName val="Schedule EI AIR IT"/>
      <sheetName val="TDS1 TDS2 TCS"/>
    </sheetNames>
    <sheetDataSet>
      <sheetData sheetId="4">
        <row r="2">
          <cell r="BA2" t="str">
            <v>none</v>
          </cell>
        </row>
        <row r="3">
          <cell r="BA3" t="str">
            <v>mercantile</v>
          </cell>
        </row>
        <row r="4">
          <cell r="BA4" t="str">
            <v>cash</v>
          </cell>
        </row>
      </sheetData>
      <sheetData sheetId="10">
        <row r="1">
          <cell r="BB1" t="str">
            <v>01-ANDAMAN AND NICOBAR ISLANDS</v>
          </cell>
        </row>
        <row r="2">
          <cell r="BB2" t="str">
            <v>02-ANDHRA PRADESH</v>
          </cell>
        </row>
        <row r="3">
          <cell r="BB3" t="str">
            <v>03-ARUNACHAL PRADESH</v>
          </cell>
        </row>
        <row r="4">
          <cell r="BB4" t="str">
            <v>04-ASSAM</v>
          </cell>
        </row>
        <row r="5">
          <cell r="BB5" t="str">
            <v>05-BIHAR</v>
          </cell>
        </row>
        <row r="6">
          <cell r="BB6" t="str">
            <v>06-CHANDIGARH</v>
          </cell>
        </row>
        <row r="7">
          <cell r="BB7" t="str">
            <v>07-DADRA AND NAGAR HAVELI</v>
          </cell>
        </row>
        <row r="8">
          <cell r="BB8" t="str">
            <v>08-DAMAN AND DIU</v>
          </cell>
        </row>
        <row r="9">
          <cell r="BB9" t="str">
            <v>09-DELHI</v>
          </cell>
        </row>
        <row r="10">
          <cell r="BB10" t="str">
            <v>10-GOA</v>
          </cell>
        </row>
        <row r="11">
          <cell r="BB11" t="str">
            <v>11-GUJARAT</v>
          </cell>
        </row>
        <row r="12">
          <cell r="BB12" t="str">
            <v>12-HARYANA</v>
          </cell>
        </row>
        <row r="13">
          <cell r="BB13" t="str">
            <v>13-HIMACHAL PRADESH</v>
          </cell>
        </row>
        <row r="14">
          <cell r="BB14" t="str">
            <v>14-JAMMU AND KASHMIR</v>
          </cell>
        </row>
        <row r="15">
          <cell r="BB15" t="str">
            <v>15-KARNATAKA</v>
          </cell>
        </row>
        <row r="16">
          <cell r="BB16" t="str">
            <v>16-KERALA</v>
          </cell>
        </row>
        <row r="17">
          <cell r="BB17" t="str">
            <v>17-LAKHSWADEEP</v>
          </cell>
        </row>
        <row r="18">
          <cell r="BB18" t="str">
            <v>18-MADHYA PRADESH</v>
          </cell>
        </row>
        <row r="19">
          <cell r="BB19" t="str">
            <v>19-MAHARASHTRA</v>
          </cell>
        </row>
        <row r="20">
          <cell r="BB20" t="str">
            <v>20-MANIPUR</v>
          </cell>
        </row>
        <row r="21">
          <cell r="BB21" t="str">
            <v>21-MEGHALAYA</v>
          </cell>
        </row>
        <row r="22">
          <cell r="BB22" t="str">
            <v>22-MIZORAM</v>
          </cell>
        </row>
        <row r="23">
          <cell r="BB23" t="str">
            <v>23-NAGALAND</v>
          </cell>
        </row>
        <row r="24">
          <cell r="BB24" t="str">
            <v>24-ORISSA</v>
          </cell>
        </row>
        <row r="25">
          <cell r="BB25" t="str">
            <v>25-PONDICHERRY</v>
          </cell>
        </row>
        <row r="26">
          <cell r="BB26" t="str">
            <v>26-PUNJAB</v>
          </cell>
        </row>
        <row r="27">
          <cell r="BB27" t="str">
            <v>27-RAJASTHAN</v>
          </cell>
        </row>
        <row r="28">
          <cell r="BB28" t="str">
            <v>28-SIKKIM</v>
          </cell>
        </row>
        <row r="29">
          <cell r="BB29" t="str">
            <v>29-TAMILNADU</v>
          </cell>
        </row>
        <row r="30">
          <cell r="BB30" t="str">
            <v>30-TRIPURA</v>
          </cell>
        </row>
        <row r="31">
          <cell r="BB31" t="str">
            <v>31-UTTAR PRADESH</v>
          </cell>
        </row>
        <row r="32">
          <cell r="BB32" t="str">
            <v>32-WEST BENGAL</v>
          </cell>
        </row>
        <row r="33">
          <cell r="BB33" t="str">
            <v>99-FOREIGN</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HOME"/>
      <sheetName val="Index"/>
      <sheetName val="PART A - GENERAL"/>
      <sheetName val="NATURE OF BUSINESS"/>
      <sheetName val="PART BS"/>
      <sheetName val="PART PL"/>
      <sheetName val="PART - A OI"/>
      <sheetName val="QUANTITATIVE_DETAILS"/>
      <sheetName val="PARTB - TI - TTI"/>
      <sheetName val="HOUSE_PROPERTY"/>
      <sheetName val="BP"/>
      <sheetName val="DPM_DOA"/>
      <sheetName val="DEP_DCG"/>
      <sheetName val="ESR"/>
      <sheetName val="CG-OS"/>
      <sheetName val="CYLA-BFLA"/>
      <sheetName val="CFL"/>
      <sheetName val="10A"/>
      <sheetName val="80_"/>
      <sheetName val="80G"/>
      <sheetName val="SPI - SI - IF"/>
      <sheetName val="EI"/>
      <sheetName val="AIR-IT"/>
      <sheetName val="TDS-TCS"/>
      <sheetName val="Instructions"/>
      <sheetName val="Pre_XML"/>
    </sheetNames>
    <sheetDataSet>
      <sheetData sheetId="6">
        <row r="8">
          <cell r="N8" t="str">
            <v>Yes</v>
          </cell>
          <cell r="O8" t="str">
            <v>Yes</v>
          </cell>
        </row>
        <row r="9">
          <cell r="N9" t="str">
            <v>No</v>
          </cell>
          <cell r="O9" t="str">
            <v>No</v>
          </cell>
        </row>
        <row r="11">
          <cell r="N11">
            <v>1</v>
          </cell>
        </row>
        <row r="12">
          <cell r="N12">
            <v>2</v>
          </cell>
        </row>
        <row r="13">
          <cell r="N13">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UD"/>
      <sheetName val="10A"/>
      <sheetName val="80G"/>
      <sheetName val="80_"/>
      <sheetName val="SI"/>
      <sheetName val="EI"/>
      <sheetName val="FBI_FB"/>
      <sheetName val="MAT"/>
      <sheetName val="MATC"/>
      <sheetName val="IT_DDTP"/>
      <sheetName val="DDT_TDS_TCS"/>
      <sheetName val="FSI"/>
      <sheetName val="FTP"/>
      <sheetName val="CalculateTR"/>
      <sheetName val="TR_FA"/>
      <sheetName val="Instructions"/>
      <sheetName val="Calculator"/>
      <sheetName val="Setoff"/>
      <sheetName val="Pre_XML"/>
    </sheetNames>
    <sheetDataSet>
      <sheetData sheetId="0">
        <row r="2">
          <cell r="H2" t="str">
            <v>Y</v>
          </cell>
        </row>
        <row r="5">
          <cell r="H5" t="str">
            <v>N</v>
          </cell>
        </row>
      </sheetData>
      <sheetData sheetId="2">
        <row r="7">
          <cell r="AL7" t="str">
            <v>AAACC8964E</v>
          </cell>
        </row>
        <row r="15">
          <cell r="AL15" t="str">
            <v>7-Private Company</v>
          </cell>
          <cell r="AQ15" t="str">
            <v>Yes</v>
          </cell>
        </row>
        <row r="32">
          <cell r="U32" t="str">
            <v>RES-Resident</v>
          </cell>
        </row>
        <row r="74">
          <cell r="B74" t="str">
            <v>(Select)</v>
          </cell>
          <cell r="AJ74" t="str">
            <v>(Select)</v>
          </cell>
          <cell r="DA74" t="str">
            <v>(Select)</v>
          </cell>
          <cell r="DH74" t="str">
            <v>(Select)</v>
          </cell>
          <cell r="DP74" t="str">
            <v>(Select)</v>
          </cell>
          <cell r="DS74" t="str">
            <v>(Select)</v>
          </cell>
          <cell r="EB74" t="str">
            <v>(Select)</v>
          </cell>
          <cell r="EM74" t="str">
            <v>(Select)</v>
          </cell>
        </row>
        <row r="75">
          <cell r="B75" t="str">
            <v>01-ANDAMAN AND NICOBAR ISLANDS</v>
          </cell>
          <cell r="AJ75" t="str">
            <v>11- u/s 139(1)</v>
          </cell>
          <cell r="DA75" t="str">
            <v>Yes</v>
          </cell>
          <cell r="DH75" t="str">
            <v>Yes</v>
          </cell>
          <cell r="DP75" t="str">
            <v>Yes</v>
          </cell>
          <cell r="DS75" t="str">
            <v>Yes</v>
          </cell>
          <cell r="EB75" t="str">
            <v>O-Original</v>
          </cell>
          <cell r="EM75" t="str">
            <v>RES-Resident</v>
          </cell>
        </row>
        <row r="76">
          <cell r="B76" t="str">
            <v>02-ANDHRA PRADESH</v>
          </cell>
          <cell r="AJ76" t="str">
            <v>12- u/s 139(4)</v>
          </cell>
          <cell r="DA76" t="str">
            <v>No</v>
          </cell>
          <cell r="DH76" t="str">
            <v>No</v>
          </cell>
          <cell r="DP76" t="str">
            <v>No</v>
          </cell>
          <cell r="DS76" t="str">
            <v>No</v>
          </cell>
          <cell r="EB76" t="str">
            <v>R-Revised</v>
          </cell>
          <cell r="EM76" t="str">
            <v>NRI-Non Resident</v>
          </cell>
        </row>
        <row r="77">
          <cell r="B77" t="str">
            <v>03-ARUNACHAL PRADESH</v>
          </cell>
          <cell r="AJ77" t="str">
            <v>13- u/s 142(1)</v>
          </cell>
        </row>
        <row r="78">
          <cell r="B78" t="str">
            <v>04-ASSAM</v>
          </cell>
          <cell r="AJ78" t="str">
            <v>14- u/s 148</v>
          </cell>
        </row>
        <row r="79">
          <cell r="B79" t="str">
            <v>05-BIHAR</v>
          </cell>
          <cell r="AJ79" t="str">
            <v>15- u/s 153A</v>
          </cell>
        </row>
        <row r="80">
          <cell r="B80" t="str">
            <v>06-CHANDIGARH</v>
          </cell>
          <cell r="AJ80" t="str">
            <v>16 - u/s 153C r/w 153A</v>
          </cell>
        </row>
        <row r="81">
          <cell r="B81" t="str">
            <v>07-DADRA AND NAGAR HAVELI</v>
          </cell>
          <cell r="AJ81" t="str">
            <v>17 - u/s 139(5)</v>
          </cell>
        </row>
        <row r="82">
          <cell r="B82" t="str">
            <v>08-DAMAN AND DIU</v>
          </cell>
          <cell r="AJ82" t="str">
            <v>18 - u/s 139(9)</v>
          </cell>
        </row>
        <row r="83">
          <cell r="B83" t="str">
            <v>09-DELHI</v>
          </cell>
          <cell r="AJ83" t="str">
            <v>19 - 92CD</v>
          </cell>
        </row>
        <row r="84">
          <cell r="B84" t="str">
            <v>10-GOA</v>
          </cell>
        </row>
        <row r="85">
          <cell r="B85" t="str">
            <v>11-GUJARAT</v>
          </cell>
        </row>
        <row r="86">
          <cell r="B86" t="str">
            <v>12-HARYANA</v>
          </cell>
        </row>
        <row r="87">
          <cell r="B87" t="str">
            <v>13-HIMACHAL PRADESH</v>
          </cell>
        </row>
        <row r="88">
          <cell r="B88" t="str">
            <v>14-JAMMU AND KASHMIR</v>
          </cell>
        </row>
        <row r="89">
          <cell r="B89" t="str">
            <v>15-KARNATAKA</v>
          </cell>
        </row>
        <row r="90">
          <cell r="B90" t="str">
            <v>16-KERALA</v>
          </cell>
        </row>
        <row r="91">
          <cell r="B91" t="str">
            <v>17-LAKHSWADEEP</v>
          </cell>
        </row>
        <row r="92">
          <cell r="B92" t="str">
            <v>18-MADHYA PRADESH</v>
          </cell>
        </row>
        <row r="93">
          <cell r="B93" t="str">
            <v>19-MAHARASHTRA</v>
          </cell>
        </row>
        <row r="94">
          <cell r="B94" t="str">
            <v>20-MANIPUR</v>
          </cell>
        </row>
        <row r="95">
          <cell r="B95" t="str">
            <v>21-MEGHALAYA</v>
          </cell>
        </row>
        <row r="96">
          <cell r="B96" t="str">
            <v>22-MIZORAM</v>
          </cell>
        </row>
        <row r="97">
          <cell r="B97" t="str">
            <v>23-NAGALAND</v>
          </cell>
        </row>
        <row r="98">
          <cell r="B98" t="str">
            <v>24-ORISSA</v>
          </cell>
        </row>
        <row r="99">
          <cell r="B99" t="str">
            <v>25-PONDICHERRY</v>
          </cell>
        </row>
        <row r="100">
          <cell r="B100" t="str">
            <v>26-PUNJAB</v>
          </cell>
        </row>
        <row r="101">
          <cell r="B101" t="str">
            <v>27-RAJASTHAN</v>
          </cell>
        </row>
        <row r="102">
          <cell r="B102" t="str">
            <v>28-SIKKIM</v>
          </cell>
        </row>
        <row r="103">
          <cell r="B103" t="str">
            <v>29-TAMILNADU</v>
          </cell>
        </row>
        <row r="104">
          <cell r="B104" t="str">
            <v>30-TRIPURA</v>
          </cell>
        </row>
        <row r="105">
          <cell r="B105" t="str">
            <v>31-UTTAR PRADESH</v>
          </cell>
        </row>
        <row r="106">
          <cell r="B106" t="str">
            <v>32-WEST BENGAL</v>
          </cell>
        </row>
        <row r="107">
          <cell r="B107" t="str">
            <v>33-CHHATISHGARH</v>
          </cell>
        </row>
        <row r="108">
          <cell r="B108" t="str">
            <v>34-UTTARANCHAL</v>
          </cell>
        </row>
        <row r="109">
          <cell r="B109" t="str">
            <v>35-JHARKHAND</v>
          </cell>
        </row>
        <row r="110">
          <cell r="B110" t="str">
            <v>99-FOREIGN</v>
          </cell>
        </row>
        <row r="117">
          <cell r="A117" t="str">
            <v>(Select)</v>
          </cell>
        </row>
        <row r="118">
          <cell r="A118" t="str">
            <v>91-INDIA</v>
          </cell>
        </row>
        <row r="119">
          <cell r="A119" t="str">
            <v>93-AFGHANISTAN</v>
          </cell>
        </row>
        <row r="120">
          <cell r="A120" t="str">
            <v>355-ALBANIA</v>
          </cell>
        </row>
        <row r="121">
          <cell r="A121" t="str">
            <v>213-ALGERIA</v>
          </cell>
        </row>
        <row r="122">
          <cell r="A122" t="str">
            <v>376-ANDORRA</v>
          </cell>
        </row>
        <row r="123">
          <cell r="A123" t="str">
            <v>244-ANGOLA</v>
          </cell>
        </row>
        <row r="124">
          <cell r="A124" t="str">
            <v>1268-ANTIGUA AND BARBUDA</v>
          </cell>
        </row>
        <row r="125">
          <cell r="A125" t="str">
            <v>54-ARGENTINA</v>
          </cell>
        </row>
        <row r="126">
          <cell r="A126" t="str">
            <v>374-ARMENIA</v>
          </cell>
        </row>
        <row r="127">
          <cell r="A127" t="str">
            <v>61-AUSTRALIA</v>
          </cell>
        </row>
        <row r="128">
          <cell r="A128" t="str">
            <v>43-AUSTRIA</v>
          </cell>
        </row>
        <row r="129">
          <cell r="A129" t="str">
            <v>994-AZERBAIJAN</v>
          </cell>
        </row>
        <row r="130">
          <cell r="A130" t="str">
            <v>1242-BAHAMAS</v>
          </cell>
        </row>
        <row r="131">
          <cell r="A131" t="str">
            <v>973-BAHRAIN</v>
          </cell>
        </row>
        <row r="132">
          <cell r="A132" t="str">
            <v>880-BANGLADESH</v>
          </cell>
        </row>
        <row r="133">
          <cell r="A133" t="str">
            <v>1246-BARBADOS</v>
          </cell>
        </row>
        <row r="134">
          <cell r="A134" t="str">
            <v>375-BELARUS</v>
          </cell>
        </row>
        <row r="135">
          <cell r="A135" t="str">
            <v>32-BELGIUM</v>
          </cell>
        </row>
        <row r="136">
          <cell r="A136" t="str">
            <v>501-BELIZE</v>
          </cell>
        </row>
        <row r="137">
          <cell r="A137" t="str">
            <v>229-BENIN</v>
          </cell>
        </row>
        <row r="138">
          <cell r="A138" t="str">
            <v>975-BHUTAN</v>
          </cell>
        </row>
        <row r="139">
          <cell r="A139" t="str">
            <v>591-BOLIVIA </v>
          </cell>
        </row>
        <row r="140">
          <cell r="A140" t="str">
            <v>387-BOSNIA AND HERZEGOVINA</v>
          </cell>
        </row>
        <row r="141">
          <cell r="A141" t="str">
            <v>267-BOTSWANA</v>
          </cell>
        </row>
        <row r="142">
          <cell r="A142" t="str">
            <v>55-BRAZIL</v>
          </cell>
        </row>
        <row r="143">
          <cell r="A143" t="str">
            <v>673-BRUNEI DARUSSALAM</v>
          </cell>
        </row>
        <row r="144">
          <cell r="A144" t="str">
            <v>359-BULGARIA</v>
          </cell>
        </row>
        <row r="145">
          <cell r="A145" t="str">
            <v>226-BURKINA FASO</v>
          </cell>
        </row>
        <row r="146">
          <cell r="A146" t="str">
            <v>257-BURUNDI</v>
          </cell>
        </row>
        <row r="147">
          <cell r="A147" t="str">
            <v>855-CAMBODIA</v>
          </cell>
        </row>
        <row r="148">
          <cell r="A148" t="str">
            <v>237-CAMEROON</v>
          </cell>
        </row>
        <row r="149">
          <cell r="A149" t="str">
            <v>1-CANADA</v>
          </cell>
        </row>
        <row r="150">
          <cell r="A150" t="str">
            <v>238-CAPE VERDE</v>
          </cell>
        </row>
        <row r="151">
          <cell r="A151" t="str">
            <v>236-CENTRAL AFRICAN REPUBLIC</v>
          </cell>
        </row>
        <row r="152">
          <cell r="A152" t="str">
            <v>235-CHAD</v>
          </cell>
        </row>
        <row r="153">
          <cell r="A153" t="str">
            <v>56-CHILE</v>
          </cell>
        </row>
        <row r="154">
          <cell r="A154" t="str">
            <v>86-CHINA</v>
          </cell>
        </row>
        <row r="155">
          <cell r="A155" t="str">
            <v>57-COLOMBIA</v>
          </cell>
        </row>
        <row r="156">
          <cell r="A156" t="str">
            <v>270-COMOROS</v>
          </cell>
        </row>
        <row r="157">
          <cell r="A157" t="str">
            <v>242-CONGO, REPUBLIC OF THE...</v>
          </cell>
        </row>
        <row r="158">
          <cell r="A158" t="str">
            <v>506-COSTA RICA</v>
          </cell>
        </row>
        <row r="159">
          <cell r="A159" t="str">
            <v>225-CÔTE D'IVOIRE (IVORY COAST)</v>
          </cell>
        </row>
        <row r="160">
          <cell r="A160" t="str">
            <v>385-CROATIA</v>
          </cell>
        </row>
        <row r="161">
          <cell r="A161" t="str">
            <v>53-CUBA</v>
          </cell>
        </row>
        <row r="162">
          <cell r="A162" t="str">
            <v>357-CYPRUS</v>
          </cell>
        </row>
        <row r="163">
          <cell r="A163" t="str">
            <v>420-CZECH REPUBLIC</v>
          </cell>
        </row>
        <row r="164">
          <cell r="A164" t="str">
            <v>850-DEMOCRATIC PEOPLE'S REPUBLIC OF KOREA (NORTH KOREA)</v>
          </cell>
        </row>
        <row r="165">
          <cell r="A165" t="str">
            <v>243-DEMOCRATIC REPUBLIC OF THE CONGO</v>
          </cell>
        </row>
        <row r="166">
          <cell r="A166" t="str">
            <v>45-DENMARK</v>
          </cell>
        </row>
        <row r="167">
          <cell r="A167" t="str">
            <v>253-DJIBOUTI</v>
          </cell>
        </row>
        <row r="168">
          <cell r="A168" t="str">
            <v>1767-DOMINICA</v>
          </cell>
        </row>
        <row r="169">
          <cell r="A169" t="str">
            <v>1809-DOMINICAN REPUBLIC</v>
          </cell>
        </row>
        <row r="170">
          <cell r="A170" t="str">
            <v>593-ECUADOR</v>
          </cell>
        </row>
        <row r="171">
          <cell r="A171" t="str">
            <v>20-EGYPT</v>
          </cell>
        </row>
        <row r="172">
          <cell r="A172" t="str">
            <v>503-EL SALVADOR</v>
          </cell>
        </row>
        <row r="173">
          <cell r="A173" t="str">
            <v>240-EQUATORIAL GUINEA</v>
          </cell>
        </row>
        <row r="174">
          <cell r="A174" t="str">
            <v>291-ERITREA</v>
          </cell>
        </row>
        <row r="175">
          <cell r="A175" t="str">
            <v>372-ESTONIA</v>
          </cell>
        </row>
        <row r="176">
          <cell r="A176" t="str">
            <v>251-ETHIOPIA</v>
          </cell>
        </row>
        <row r="177">
          <cell r="A177" t="str">
            <v>679-FIJI ISLANDS</v>
          </cell>
        </row>
        <row r="178">
          <cell r="A178" t="str">
            <v>358-FINLAND</v>
          </cell>
        </row>
        <row r="179">
          <cell r="A179" t="str">
            <v>33-FRANCE</v>
          </cell>
        </row>
        <row r="180">
          <cell r="A180" t="str">
            <v>241-GABON</v>
          </cell>
        </row>
        <row r="181">
          <cell r="A181" t="str">
            <v>220-GAMBIA</v>
          </cell>
        </row>
        <row r="182">
          <cell r="A182" t="str">
            <v>995-GEORGIA</v>
          </cell>
        </row>
        <row r="183">
          <cell r="A183" t="str">
            <v>49-GERMANY</v>
          </cell>
        </row>
        <row r="184">
          <cell r="A184" t="str">
            <v>233-GHANA</v>
          </cell>
        </row>
        <row r="185">
          <cell r="A185" t="str">
            <v>30-GREECE</v>
          </cell>
        </row>
        <row r="186">
          <cell r="A186" t="str">
            <v>1473-GRENADA</v>
          </cell>
        </row>
        <row r="187">
          <cell r="A187" t="str">
            <v>502-GUATEMALA</v>
          </cell>
        </row>
        <row r="188">
          <cell r="A188" t="str">
            <v>224-GUINEA</v>
          </cell>
        </row>
        <row r="189">
          <cell r="A189" t="str">
            <v>245-GUINEA-BISSAU</v>
          </cell>
        </row>
        <row r="190">
          <cell r="A190" t="str">
            <v>592-GUYANA</v>
          </cell>
        </row>
        <row r="191">
          <cell r="A191" t="str">
            <v>509-HAITI</v>
          </cell>
        </row>
        <row r="192">
          <cell r="A192" t="str">
            <v>504-HONDURAS</v>
          </cell>
        </row>
        <row r="193">
          <cell r="A193" t="str">
            <v>36-HUNGARY</v>
          </cell>
        </row>
        <row r="194">
          <cell r="A194" t="str">
            <v>354-ICELAND</v>
          </cell>
        </row>
        <row r="195">
          <cell r="A195" t="str">
            <v>91-INDIA</v>
          </cell>
        </row>
        <row r="196">
          <cell r="A196" t="str">
            <v>62-INDONESIA</v>
          </cell>
        </row>
        <row r="197">
          <cell r="A197" t="str">
            <v>98-IRAN</v>
          </cell>
        </row>
        <row r="198">
          <cell r="A198" t="str">
            <v>964-IRAQ</v>
          </cell>
        </row>
        <row r="199">
          <cell r="A199" t="str">
            <v>353-IRELAND</v>
          </cell>
        </row>
        <row r="200">
          <cell r="A200" t="str">
            <v>972-ISRAEL</v>
          </cell>
        </row>
        <row r="201">
          <cell r="A201" t="str">
            <v>5-ITALY</v>
          </cell>
        </row>
        <row r="202">
          <cell r="A202" t="str">
            <v>1876-JAMAICA</v>
          </cell>
        </row>
        <row r="203">
          <cell r="A203" t="str">
            <v>81-JAPAN</v>
          </cell>
        </row>
        <row r="204">
          <cell r="A204" t="str">
            <v>962-JORDAN</v>
          </cell>
        </row>
        <row r="205">
          <cell r="A205" t="str">
            <v>7-KAZAKHSTAN</v>
          </cell>
        </row>
        <row r="206">
          <cell r="A206" t="str">
            <v>254-KENYA</v>
          </cell>
        </row>
        <row r="207">
          <cell r="A207" t="str">
            <v>686-KIRIBATI</v>
          </cell>
        </row>
        <row r="208">
          <cell r="A208" t="str">
            <v>965-KUWAIT</v>
          </cell>
        </row>
        <row r="209">
          <cell r="A209" t="str">
            <v>996-KYRGYZSTAN</v>
          </cell>
        </row>
        <row r="210">
          <cell r="A210" t="str">
            <v>856-LAO PEOPLE'S DEMOCRATIC REPUBLIC</v>
          </cell>
        </row>
        <row r="211">
          <cell r="A211" t="str">
            <v>371-LATVIA</v>
          </cell>
        </row>
        <row r="212">
          <cell r="A212" t="str">
            <v>961-LEBANON</v>
          </cell>
        </row>
        <row r="213">
          <cell r="A213" t="str">
            <v>266-LESOTHO</v>
          </cell>
        </row>
        <row r="214">
          <cell r="A214" t="str">
            <v>231-LIBERIA</v>
          </cell>
        </row>
        <row r="215">
          <cell r="A215" t="str">
            <v>218-LIBYA</v>
          </cell>
        </row>
        <row r="216">
          <cell r="A216" t="str">
            <v>423-LIECHTENSTEIN</v>
          </cell>
        </row>
        <row r="217">
          <cell r="A217" t="str">
            <v>370-LITHUANIA</v>
          </cell>
        </row>
        <row r="218">
          <cell r="A218" t="str">
            <v>352-LUXEMBOURG</v>
          </cell>
        </row>
        <row r="219">
          <cell r="A219" t="str">
            <v>389-MACEDONIA</v>
          </cell>
        </row>
        <row r="220">
          <cell r="A220" t="str">
            <v>261-MADAGASCAR</v>
          </cell>
        </row>
        <row r="221">
          <cell r="A221" t="str">
            <v>265-MALAWI</v>
          </cell>
        </row>
        <row r="222">
          <cell r="A222" t="str">
            <v>60-MALAYSIA</v>
          </cell>
        </row>
        <row r="223">
          <cell r="A223" t="str">
            <v>960-MALDIVES</v>
          </cell>
        </row>
        <row r="224">
          <cell r="A224" t="str">
            <v>223-MALI</v>
          </cell>
        </row>
        <row r="225">
          <cell r="A225" t="str">
            <v>356-MALTA</v>
          </cell>
        </row>
        <row r="226">
          <cell r="A226" t="str">
            <v>692-MARSHALL ISLANDS</v>
          </cell>
        </row>
        <row r="227">
          <cell r="A227" t="str">
            <v>222-MAURITANIA</v>
          </cell>
        </row>
        <row r="228">
          <cell r="A228" t="str">
            <v>230-MAURITIUS</v>
          </cell>
        </row>
        <row r="229">
          <cell r="A229" t="str">
            <v>52-MEXICO</v>
          </cell>
        </row>
        <row r="230">
          <cell r="A230" t="str">
            <v>691-MICRONESIA, FEDERATED STATES OF...</v>
          </cell>
        </row>
        <row r="231">
          <cell r="A231" t="str">
            <v>377-MONACO</v>
          </cell>
        </row>
        <row r="232">
          <cell r="A232" t="str">
            <v>976-MONGOLIA</v>
          </cell>
        </row>
        <row r="233">
          <cell r="A233" t="str">
            <v>382-MONTENEGRO</v>
          </cell>
        </row>
        <row r="234">
          <cell r="A234" t="str">
            <v>212-MOROCCO</v>
          </cell>
        </row>
        <row r="235">
          <cell r="A235" t="str">
            <v>258-MOZAMBIQUE</v>
          </cell>
        </row>
        <row r="236">
          <cell r="A236" t="str">
            <v>95-MYANMAR</v>
          </cell>
        </row>
        <row r="237">
          <cell r="A237" t="str">
            <v>264-NAMIBIA</v>
          </cell>
        </row>
        <row r="238">
          <cell r="A238" t="str">
            <v>674-NAURU</v>
          </cell>
        </row>
        <row r="239">
          <cell r="A239" t="str">
            <v>977-NEPAL</v>
          </cell>
        </row>
        <row r="240">
          <cell r="A240" t="str">
            <v>31-NETHERLANDS</v>
          </cell>
        </row>
        <row r="241">
          <cell r="A241" t="str">
            <v>64-NEW ZEALAND</v>
          </cell>
        </row>
        <row r="242">
          <cell r="A242" t="str">
            <v>505-NICARAGUA</v>
          </cell>
        </row>
        <row r="243">
          <cell r="A243" t="str">
            <v>227-NIGER</v>
          </cell>
        </row>
        <row r="244">
          <cell r="A244" t="str">
            <v>234-NIGERIA</v>
          </cell>
        </row>
        <row r="245">
          <cell r="A245" t="str">
            <v>47-NORWAY</v>
          </cell>
        </row>
        <row r="246">
          <cell r="A246" t="str">
            <v>968-OMAN</v>
          </cell>
        </row>
        <row r="247">
          <cell r="A247" t="str">
            <v>92-PAKISTAN</v>
          </cell>
        </row>
        <row r="248">
          <cell r="A248" t="str">
            <v>680-PALAU</v>
          </cell>
        </row>
        <row r="249">
          <cell r="A249" t="str">
            <v>507-PANAMA</v>
          </cell>
        </row>
        <row r="250">
          <cell r="A250" t="str">
            <v>675-PAPUA NEW GUINEA</v>
          </cell>
        </row>
        <row r="251">
          <cell r="A251" t="str">
            <v>595-PARAGUAY</v>
          </cell>
        </row>
        <row r="252">
          <cell r="A252" t="str">
            <v>51-PERU</v>
          </cell>
        </row>
        <row r="253">
          <cell r="A253" t="str">
            <v>63-PHILIPPINES</v>
          </cell>
        </row>
        <row r="254">
          <cell r="A254" t="str">
            <v>48-POLAND</v>
          </cell>
        </row>
        <row r="255">
          <cell r="A255" t="str">
            <v>14-PORTUGAL</v>
          </cell>
        </row>
        <row r="256">
          <cell r="A256" t="str">
            <v>974-QATAR</v>
          </cell>
        </row>
        <row r="257">
          <cell r="A257" t="str">
            <v>82-REPUBLIC OF KOREA (SOUTH KOREA)</v>
          </cell>
        </row>
        <row r="258">
          <cell r="A258" t="str">
            <v>373-REPUBLIC OF MOLDOVA</v>
          </cell>
        </row>
        <row r="259">
          <cell r="A259" t="str">
            <v>40-ROMANIA</v>
          </cell>
        </row>
        <row r="260">
          <cell r="A260" t="str">
            <v>8-RUSSIAN FEDERATION</v>
          </cell>
        </row>
        <row r="261">
          <cell r="A261" t="str">
            <v>250-RWANDA</v>
          </cell>
        </row>
        <row r="262">
          <cell r="A262" t="str">
            <v>1869-SAINT KITTS AND NEVIS</v>
          </cell>
        </row>
        <row r="263">
          <cell r="A263" t="str">
            <v>1758-SAINT LUCIA</v>
          </cell>
        </row>
        <row r="264">
          <cell r="A264" t="str">
            <v>1784-SAINT VINCENT AND THE GRENADINES</v>
          </cell>
        </row>
        <row r="265">
          <cell r="A265" t="str">
            <v>685-SAMOA</v>
          </cell>
        </row>
        <row r="266">
          <cell r="A266" t="str">
            <v>378-SAN MARINO</v>
          </cell>
        </row>
        <row r="267">
          <cell r="A267" t="str">
            <v>239-SAO TOME AND PRINCIPE</v>
          </cell>
        </row>
        <row r="268">
          <cell r="A268" t="str">
            <v>966-SAUDI ARABIA</v>
          </cell>
        </row>
        <row r="269">
          <cell r="A269" t="str">
            <v>221-SENEGAL</v>
          </cell>
        </row>
        <row r="270">
          <cell r="A270" t="str">
            <v>381-SERBIA</v>
          </cell>
        </row>
        <row r="271">
          <cell r="A271" t="str">
            <v>248-SEYCHELLES</v>
          </cell>
        </row>
        <row r="272">
          <cell r="A272" t="str">
            <v>232-SIERRA LEONE</v>
          </cell>
        </row>
        <row r="273">
          <cell r="A273" t="str">
            <v>65-SINGAPORE</v>
          </cell>
        </row>
        <row r="274">
          <cell r="A274" t="str">
            <v>421-SLOVAKIA</v>
          </cell>
        </row>
        <row r="275">
          <cell r="A275" t="str">
            <v>386-SLOVENIA</v>
          </cell>
        </row>
        <row r="276">
          <cell r="A276" t="str">
            <v>677-SOLOMON ISLANDS</v>
          </cell>
        </row>
        <row r="277">
          <cell r="A277" t="str">
            <v>252-SOMALIA</v>
          </cell>
        </row>
        <row r="278">
          <cell r="A278" t="str">
            <v>28-SOUTH AFRICA</v>
          </cell>
        </row>
        <row r="279">
          <cell r="A279" t="str">
            <v>211-SOUTH SUDAN</v>
          </cell>
        </row>
        <row r="280">
          <cell r="A280" t="str">
            <v>35-SPAIN</v>
          </cell>
        </row>
        <row r="281">
          <cell r="A281" t="str">
            <v>94-SRI LANKA</v>
          </cell>
        </row>
        <row r="282">
          <cell r="A282" t="str">
            <v>249-SUDAN</v>
          </cell>
        </row>
        <row r="283">
          <cell r="A283" t="str">
            <v>597-SURINAME</v>
          </cell>
        </row>
        <row r="284">
          <cell r="A284" t="str">
            <v>268-SWAZILAND</v>
          </cell>
        </row>
        <row r="285">
          <cell r="A285" t="str">
            <v>46-SWEDEN</v>
          </cell>
        </row>
        <row r="286">
          <cell r="A286" t="str">
            <v>41-SWITZERLAND</v>
          </cell>
        </row>
        <row r="287">
          <cell r="A287" t="str">
            <v>963-SYRIAN ARAB REPUBLIC</v>
          </cell>
        </row>
        <row r="288">
          <cell r="A288" t="str">
            <v>992-TAJIKISTAN</v>
          </cell>
        </row>
        <row r="289">
          <cell r="A289" t="str">
            <v>66-THAILAND</v>
          </cell>
        </row>
        <row r="290">
          <cell r="A290" t="str">
            <v>670-TIMOR-LESTE</v>
          </cell>
        </row>
        <row r="291">
          <cell r="A291" t="str">
            <v>228-TOGO</v>
          </cell>
        </row>
        <row r="292">
          <cell r="A292" t="str">
            <v>676-TONGA</v>
          </cell>
        </row>
        <row r="293">
          <cell r="A293" t="str">
            <v>1868-TRINIDAD AND TOBAGO</v>
          </cell>
        </row>
        <row r="294">
          <cell r="A294" t="str">
            <v>216-TUNISIA</v>
          </cell>
        </row>
        <row r="295">
          <cell r="A295" t="str">
            <v>90-TURKEY</v>
          </cell>
        </row>
        <row r="296">
          <cell r="A296" t="str">
            <v>993-TURKMENISTAN</v>
          </cell>
        </row>
        <row r="297">
          <cell r="A297" t="str">
            <v>688-TUVALU</v>
          </cell>
        </row>
        <row r="298">
          <cell r="A298" t="str">
            <v>256-UGANDA</v>
          </cell>
        </row>
        <row r="299">
          <cell r="A299" t="str">
            <v>380-UKRAINE</v>
          </cell>
        </row>
        <row r="300">
          <cell r="A300" t="str">
            <v>971-UNITED ARAB EMIRATES</v>
          </cell>
        </row>
        <row r="301">
          <cell r="A301" t="str">
            <v>44-UNITED KINGDOM OF GREAT BRITAIN AND NORTHERN IRELAND</v>
          </cell>
        </row>
        <row r="302">
          <cell r="A302" t="str">
            <v>255-UNITED REPUBLIC OF TANZANIA</v>
          </cell>
        </row>
        <row r="303">
          <cell r="A303" t="str">
            <v>2-UNITED STATES OF AMERICA</v>
          </cell>
        </row>
        <row r="304">
          <cell r="A304" t="str">
            <v>598-URUGUAY</v>
          </cell>
        </row>
        <row r="305">
          <cell r="A305" t="str">
            <v>998-UZBEKISTAN</v>
          </cell>
        </row>
        <row r="306">
          <cell r="A306" t="str">
            <v>678-VANUATU</v>
          </cell>
        </row>
        <row r="307">
          <cell r="A307" t="str">
            <v>58-VENEZUELA, BOLIVARIAN REPUBLIC OF...</v>
          </cell>
        </row>
        <row r="308">
          <cell r="A308" t="str">
            <v>84-VIETNAM</v>
          </cell>
        </row>
        <row r="309">
          <cell r="A309" t="str">
            <v>967-YEMEN</v>
          </cell>
        </row>
        <row r="310">
          <cell r="A310" t="str">
            <v>260-ZAMBIA</v>
          </cell>
        </row>
        <row r="311">
          <cell r="A311" t="str">
            <v>263-ZIMBABWE</v>
          </cell>
        </row>
        <row r="312">
          <cell r="A312" t="str">
            <v>9999-OTHERS</v>
          </cell>
        </row>
        <row r="315">
          <cell r="A315" t="str">
            <v>(Select)</v>
          </cell>
        </row>
        <row r="316">
          <cell r="A316" t="str">
            <v>10(23C)(iv) </v>
          </cell>
        </row>
        <row r="317">
          <cell r="A317" t="str">
            <v>10(23C)(v)</v>
          </cell>
        </row>
        <row r="318">
          <cell r="A318" t="str">
            <v>10(23C)(vi) </v>
          </cell>
        </row>
        <row r="319">
          <cell r="A319" t="str">
            <v>10(23C)(via)</v>
          </cell>
        </row>
        <row r="320">
          <cell r="A320" t="str">
            <v>10A</v>
          </cell>
        </row>
        <row r="321">
          <cell r="A321" t="str">
            <v>12A(1)(b)</v>
          </cell>
        </row>
        <row r="322">
          <cell r="A322" t="str">
            <v>115JB</v>
          </cell>
        </row>
        <row r="323">
          <cell r="A323" t="str">
            <v>80LA</v>
          </cell>
        </row>
        <row r="324">
          <cell r="A324" t="str">
            <v>80-IA</v>
          </cell>
        </row>
        <row r="325">
          <cell r="A325" t="str">
            <v>80-IB</v>
          </cell>
        </row>
        <row r="326">
          <cell r="A326" t="str">
            <v>80-IC</v>
          </cell>
        </row>
        <row r="327">
          <cell r="A327" t="str">
            <v>80-ID</v>
          </cell>
        </row>
        <row r="328">
          <cell r="A328" t="str">
            <v>80JJAA</v>
          </cell>
        </row>
      </sheetData>
      <sheetData sheetId="3">
        <row r="51">
          <cell r="C51" t="str">
            <v>1 - Holding company</v>
          </cell>
          <cell r="D51" t="str">
            <v>AMALGAMATING</v>
          </cell>
        </row>
        <row r="52">
          <cell r="C52" t="str">
            <v>2 - Subsidiary company</v>
          </cell>
          <cell r="D52" t="str">
            <v>AMALGAMATED</v>
          </cell>
        </row>
      </sheetData>
      <sheetData sheetId="4">
        <row r="10">
          <cell r="C10" t="str">
            <v>01-ANDAMAN AND NICOBAR ISLANDS</v>
          </cell>
        </row>
        <row r="11">
          <cell r="C11" t="str">
            <v>02-ANDHRA PRADESH</v>
          </cell>
        </row>
        <row r="12">
          <cell r="C12" t="str">
            <v>03-ARUNACHAL PRADESH</v>
          </cell>
        </row>
        <row r="13">
          <cell r="C13" t="str">
            <v>04-ASSAM</v>
          </cell>
        </row>
        <row r="14">
          <cell r="C14" t="str">
            <v>05-BIHAR</v>
          </cell>
        </row>
        <row r="15">
          <cell r="C15" t="str">
            <v>06-CHANDIGARH</v>
          </cell>
        </row>
        <row r="16">
          <cell r="C16" t="str">
            <v>07-DADRA AND NAGAR HAVELI</v>
          </cell>
        </row>
        <row r="17">
          <cell r="C17" t="str">
            <v>08-DAMAN AND DIU</v>
          </cell>
        </row>
        <row r="18">
          <cell r="C18" t="str">
            <v>09-DELHI</v>
          </cell>
        </row>
        <row r="19">
          <cell r="C19" t="str">
            <v>10-GOA</v>
          </cell>
        </row>
        <row r="20">
          <cell r="C20" t="str">
            <v>11-GUJARAT</v>
          </cell>
        </row>
        <row r="21">
          <cell r="C21" t="str">
            <v>12-HARYANA</v>
          </cell>
        </row>
        <row r="22">
          <cell r="C22" t="str">
            <v>13-HIMACHAL PRADESH</v>
          </cell>
        </row>
        <row r="23">
          <cell r="C23" t="str">
            <v>14-JAMMU AND KASHMIR</v>
          </cell>
        </row>
        <row r="24">
          <cell r="C24" t="str">
            <v>15-KARNATAKA</v>
          </cell>
        </row>
        <row r="25">
          <cell r="C25" t="str">
            <v>16-KERALA</v>
          </cell>
        </row>
        <row r="26">
          <cell r="C26" t="str">
            <v>17-LAKHSWADEEP</v>
          </cell>
        </row>
        <row r="27">
          <cell r="C27" t="str">
            <v>18-MADHYA PRADESH</v>
          </cell>
        </row>
        <row r="28">
          <cell r="C28" t="str">
            <v>19-MAHARASHTRA</v>
          </cell>
        </row>
        <row r="29">
          <cell r="C29" t="str">
            <v>20-MANIPUR</v>
          </cell>
        </row>
        <row r="30">
          <cell r="C30" t="str">
            <v>21-MEGHALAYA</v>
          </cell>
        </row>
        <row r="31">
          <cell r="C31" t="str">
            <v>22-MIZORAM</v>
          </cell>
        </row>
        <row r="32">
          <cell r="C32" t="str">
            <v>23-NAGALAND</v>
          </cell>
        </row>
        <row r="33">
          <cell r="C33" t="str">
            <v>24-ORISSA</v>
          </cell>
        </row>
        <row r="34">
          <cell r="C34" t="str">
            <v>25-PONDICHERRY</v>
          </cell>
        </row>
        <row r="35">
          <cell r="C35" t="str">
            <v>26-PUNJAB</v>
          </cell>
        </row>
        <row r="36">
          <cell r="C36" t="str">
            <v>27-RAJASTHAN</v>
          </cell>
        </row>
        <row r="37">
          <cell r="C37" t="str">
            <v>28-SIKKIM</v>
          </cell>
        </row>
        <row r="38">
          <cell r="C38" t="str">
            <v>29-TAMILNADU</v>
          </cell>
        </row>
        <row r="39">
          <cell r="C39" t="str">
            <v>30-TRIPURA</v>
          </cell>
        </row>
        <row r="40">
          <cell r="C40" t="str">
            <v>31-UTTAR PRADESH</v>
          </cell>
        </row>
        <row r="41">
          <cell r="C41" t="str">
            <v>32-WEST BENGAL</v>
          </cell>
        </row>
        <row r="42">
          <cell r="C42" t="str">
            <v>33-CHHATISHGARH</v>
          </cell>
        </row>
        <row r="43">
          <cell r="C43" t="str">
            <v>34-UTTARANCHAL</v>
          </cell>
        </row>
        <row r="44">
          <cell r="C44" t="str">
            <v>35-JHARKHAND</v>
          </cell>
        </row>
        <row r="45">
          <cell r="C45" t="str">
            <v>99-FOREIGN</v>
          </cell>
        </row>
      </sheetData>
      <sheetData sheetId="5">
        <row r="31">
          <cell r="C31" t="str">
            <v>0101-Agro-based industries</v>
          </cell>
          <cell r="I31" t="str">
            <v>01-ANDAMAN AND NICOBAR ISLANDS</v>
          </cell>
        </row>
        <row r="32">
          <cell r="C32" t="str">
            <v>0102-Automobile and Auto parts</v>
          </cell>
          <cell r="I32" t="str">
            <v>02-ANDHRA PRADESH</v>
          </cell>
        </row>
        <row r="33">
          <cell r="C33" t="str">
            <v>0103-Cement</v>
          </cell>
          <cell r="I33" t="str">
            <v>03-ARUNACHAL PRADESH</v>
          </cell>
        </row>
        <row r="34">
          <cell r="C34" t="str">
            <v>0104-Diamond cutting</v>
          </cell>
          <cell r="I34" t="str">
            <v>04-ASSAM</v>
          </cell>
        </row>
        <row r="35">
          <cell r="C35" t="str">
            <v>0105-Drugs and Pharmaceuticals</v>
          </cell>
          <cell r="I35" t="str">
            <v>05-BIHAR</v>
          </cell>
        </row>
        <row r="36">
          <cell r="C36" t="str">
            <v>0106-Electronics including Computer Hardware</v>
          </cell>
          <cell r="I36" t="str">
            <v>06-CHANDIGARH</v>
          </cell>
        </row>
        <row r="37">
          <cell r="C37" t="str">
            <v>0107-Engineering goods</v>
          </cell>
          <cell r="I37" t="str">
            <v>07-DADRA AND NAGAR HAVELI</v>
          </cell>
        </row>
        <row r="38">
          <cell r="C38" t="str">
            <v>0108-Fertilizers, Chemicals, Paints</v>
          </cell>
          <cell r="I38" t="str">
            <v>08-DAMAN AND DIU</v>
          </cell>
        </row>
        <row r="39">
          <cell r="C39" t="str">
            <v>0109-Flour &amp; Rice Mills</v>
          </cell>
          <cell r="I39" t="str">
            <v>09-DELHI</v>
          </cell>
        </row>
        <row r="40">
          <cell r="C40" t="str">
            <v>0110-Food Processing units</v>
          </cell>
          <cell r="I40" t="str">
            <v>10-GOA</v>
          </cell>
        </row>
        <row r="41">
          <cell r="C41" t="str">
            <v>0111-Marble &amp; Granite</v>
          </cell>
          <cell r="I41" t="str">
            <v>11-GUJARAT</v>
          </cell>
        </row>
        <row r="42">
          <cell r="C42" t="str">
            <v>0112-Paper</v>
          </cell>
          <cell r="I42" t="str">
            <v>12-HARYANA</v>
          </cell>
        </row>
        <row r="43">
          <cell r="C43" t="str">
            <v>0113-Petroleum and Petrochemicals</v>
          </cell>
          <cell r="I43" t="str">
            <v>13-HIMACHAL PRADESH</v>
          </cell>
        </row>
        <row r="44">
          <cell r="C44" t="str">
            <v>0114-Power and energy</v>
          </cell>
          <cell r="I44" t="str">
            <v>14-JAMMU AND KASHMIR</v>
          </cell>
        </row>
        <row r="45">
          <cell r="C45" t="str">
            <v>0115-Printing &amp; Publishing</v>
          </cell>
          <cell r="I45" t="str">
            <v>15-KARNATAKA</v>
          </cell>
        </row>
        <row r="46">
          <cell r="C46" t="str">
            <v>0116-Rubber</v>
          </cell>
          <cell r="I46" t="str">
            <v>16-KERALA</v>
          </cell>
        </row>
        <row r="47">
          <cell r="C47" t="str">
            <v>0117-Steel</v>
          </cell>
          <cell r="I47" t="str">
            <v>17-LAKHSWADEEP</v>
          </cell>
        </row>
        <row r="48">
          <cell r="C48" t="str">
            <v>0118-Sugar</v>
          </cell>
          <cell r="I48" t="str">
            <v>18-MADHYA PRADESH</v>
          </cell>
        </row>
        <row r="49">
          <cell r="C49" t="str">
            <v>0119-Tea, Coffee</v>
          </cell>
          <cell r="I49" t="str">
            <v>19-MAHARASHTRA</v>
          </cell>
        </row>
        <row r="50">
          <cell r="C50" t="str">
            <v>0120-Textiles, handloom, Power looms</v>
          </cell>
          <cell r="I50" t="str">
            <v>20-MANIPUR</v>
          </cell>
        </row>
        <row r="51">
          <cell r="C51" t="str">
            <v>0121-Tobacco</v>
          </cell>
          <cell r="I51" t="str">
            <v>21-MEGHALAYA</v>
          </cell>
        </row>
        <row r="52">
          <cell r="C52" t="str">
            <v>0122-Tyre</v>
          </cell>
          <cell r="I52" t="str">
            <v>22-MIZORAM</v>
          </cell>
        </row>
        <row r="53">
          <cell r="C53" t="str">
            <v>0123-Vanaspati &amp; Edible Oils</v>
          </cell>
          <cell r="I53" t="str">
            <v>23-NAGALAND</v>
          </cell>
        </row>
        <row r="54">
          <cell r="C54" t="str">
            <v>0124-Others</v>
          </cell>
          <cell r="I54" t="str">
            <v>24-ORISSA</v>
          </cell>
        </row>
        <row r="55">
          <cell r="C55" t="str">
            <v>0201-Chain Stores</v>
          </cell>
          <cell r="I55" t="str">
            <v>25-PONDICHERRY</v>
          </cell>
        </row>
        <row r="56">
          <cell r="C56" t="str">
            <v>0202-Retailers</v>
          </cell>
          <cell r="I56" t="str">
            <v>26-PUNJAB</v>
          </cell>
        </row>
        <row r="57">
          <cell r="C57" t="str">
            <v>0203-Wholesalers</v>
          </cell>
          <cell r="I57" t="str">
            <v>27-RAJASTHAN</v>
          </cell>
        </row>
        <row r="58">
          <cell r="C58" t="str">
            <v>0204-Others</v>
          </cell>
          <cell r="I58" t="str">
            <v>28-SIKKIM</v>
          </cell>
        </row>
        <row r="59">
          <cell r="C59" t="str">
            <v>0301-General Commission Agents</v>
          </cell>
          <cell r="I59" t="str">
            <v>29-TAMILNADU</v>
          </cell>
        </row>
        <row r="60">
          <cell r="C60" t="str">
            <v>0401-Builders</v>
          </cell>
          <cell r="I60" t="str">
            <v>30-TRIPURA</v>
          </cell>
        </row>
        <row r="61">
          <cell r="C61" t="str">
            <v>0402-Estate Agents</v>
          </cell>
          <cell r="I61" t="str">
            <v>31-UTTAR PRADESH</v>
          </cell>
        </row>
        <row r="62">
          <cell r="C62" t="str">
            <v>0403-Property Developers</v>
          </cell>
          <cell r="I62" t="str">
            <v>32-WEST BENGAL</v>
          </cell>
        </row>
        <row r="63">
          <cell r="C63" t="str">
            <v>0404-Others</v>
          </cell>
          <cell r="I63" t="str">
            <v>33-CHHATISHGARH</v>
          </cell>
        </row>
        <row r="64">
          <cell r="C64" t="str">
            <v>0501-Civil Contractors</v>
          </cell>
          <cell r="I64" t="str">
            <v>34-UTTARANCHAL</v>
          </cell>
        </row>
        <row r="65">
          <cell r="C65" t="str">
            <v>0502-Excise Contractors</v>
          </cell>
          <cell r="I65" t="str">
            <v>35-JHARKHAND</v>
          </cell>
        </row>
        <row r="66">
          <cell r="C66" t="str">
            <v>0503-Forest Contractors</v>
          </cell>
          <cell r="I66" t="str">
            <v>99-FOREIGN</v>
          </cell>
        </row>
        <row r="67">
          <cell r="C67" t="str">
            <v>0504-Mining Contractors</v>
          </cell>
        </row>
        <row r="68">
          <cell r="C68" t="str">
            <v>0505-Others</v>
          </cell>
        </row>
        <row r="69">
          <cell r="C69" t="str">
            <v>0601-Chartered Accountants, Auditors, etc.</v>
          </cell>
        </row>
        <row r="70">
          <cell r="C70" t="str">
            <v>0602-Fashion designers</v>
          </cell>
        </row>
        <row r="71">
          <cell r="C71" t="str">
            <v>0603-Legal professionals</v>
          </cell>
        </row>
        <row r="72">
          <cell r="C72" t="str">
            <v>0604-Medical professionals</v>
          </cell>
        </row>
        <row r="73">
          <cell r="C73" t="str">
            <v>0605-Nursing Homes</v>
          </cell>
        </row>
        <row r="74">
          <cell r="C74" t="str">
            <v>0606-Specialty hospitals</v>
          </cell>
        </row>
        <row r="75">
          <cell r="C75" t="str">
            <v>0607-Others</v>
          </cell>
        </row>
        <row r="76">
          <cell r="C76" t="str">
            <v>0701-Advertisement agencies</v>
          </cell>
        </row>
        <row r="77">
          <cell r="C77" t="str">
            <v>0702-Beauty Parlours</v>
          </cell>
        </row>
        <row r="78">
          <cell r="C78" t="str">
            <v>0703-Consultancy services</v>
          </cell>
        </row>
        <row r="79">
          <cell r="C79" t="str">
            <v>0704-Courier Agencies</v>
          </cell>
        </row>
        <row r="80">
          <cell r="C80" t="str">
            <v>0705-Computer training/educational and coaching institutes</v>
          </cell>
        </row>
        <row r="81">
          <cell r="C81" t="str">
            <v>0706-Forex Dealers</v>
          </cell>
        </row>
        <row r="82">
          <cell r="C82" t="str">
            <v>0707-Hospitality services</v>
          </cell>
        </row>
        <row r="83">
          <cell r="C83" t="str">
            <v>0708-Hotels</v>
          </cell>
        </row>
        <row r="84">
          <cell r="C84" t="str">
            <v>0709-I.T. enabled services, BPO service providers</v>
          </cell>
        </row>
        <row r="85">
          <cell r="C85" t="str">
            <v>0710-Security agencies</v>
          </cell>
        </row>
        <row r="86">
          <cell r="C86" t="str">
            <v>0711-Software development agencies</v>
          </cell>
        </row>
        <row r="87">
          <cell r="C87" t="str">
            <v>0712-Transporters</v>
          </cell>
        </row>
        <row r="88">
          <cell r="C88" t="str">
            <v>0713-Travel agents, tour operators</v>
          </cell>
        </row>
        <row r="89">
          <cell r="C89" t="str">
            <v>0714-Others</v>
          </cell>
        </row>
        <row r="90">
          <cell r="C90" t="str">
            <v>0801-Banking Companies</v>
          </cell>
        </row>
        <row r="91">
          <cell r="C91" t="str">
            <v>0802-Chit Funds</v>
          </cell>
        </row>
        <row r="92">
          <cell r="C92" t="str">
            <v>0803-Financial Institutions</v>
          </cell>
        </row>
        <row r="93">
          <cell r="C93" t="str">
            <v>0804-Financial service providers</v>
          </cell>
        </row>
        <row r="94">
          <cell r="C94" t="str">
            <v>0805-Leasing Companies</v>
          </cell>
        </row>
        <row r="95">
          <cell r="C95" t="str">
            <v>0806-Money Lenders</v>
          </cell>
        </row>
        <row r="96">
          <cell r="C96" t="str">
            <v>0807-Non-Banking Finance Companies</v>
          </cell>
        </row>
        <row r="97">
          <cell r="C97" t="str">
            <v>0808-Share Brokers, Sub-brokers, etc.</v>
          </cell>
        </row>
        <row r="98">
          <cell r="C98" t="str">
            <v>0809-Others</v>
          </cell>
        </row>
        <row r="99">
          <cell r="C99" t="str">
            <v>0901-Cable T.V. productions</v>
          </cell>
        </row>
        <row r="100">
          <cell r="C100" t="str">
            <v>0902-Film distribution</v>
          </cell>
        </row>
        <row r="101">
          <cell r="C101" t="str">
            <v>0903-Film laboratories</v>
          </cell>
        </row>
        <row r="102">
          <cell r="C102" t="str">
            <v>0904-Motion Picture Producers</v>
          </cell>
        </row>
        <row r="103">
          <cell r="C103" t="str">
            <v>0905-Television Channels</v>
          </cell>
        </row>
        <row r="104">
          <cell r="C104" t="str">
            <v>0906-Others</v>
          </cell>
        </row>
      </sheetData>
      <sheetData sheetId="9">
        <row r="77">
          <cell r="A77" t="str">
            <v>101-gms</v>
          </cell>
          <cell r="B77" t="str">
            <v>101-gms</v>
          </cell>
          <cell r="C77" t="str">
            <v>101-gms</v>
          </cell>
        </row>
        <row r="78">
          <cell r="A78" t="str">
            <v>102-kilograms</v>
          </cell>
          <cell r="B78" t="str">
            <v>102-kilograms</v>
          </cell>
          <cell r="C78" t="str">
            <v>102-kilograms</v>
          </cell>
        </row>
        <row r="79">
          <cell r="A79" t="str">
            <v>103-litre</v>
          </cell>
          <cell r="B79" t="str">
            <v>103-litre</v>
          </cell>
          <cell r="C79" t="str">
            <v>103-litre</v>
          </cell>
        </row>
        <row r="80">
          <cell r="A80" t="str">
            <v>104-kilolitre</v>
          </cell>
          <cell r="B80" t="str">
            <v>104-kilolitre</v>
          </cell>
          <cell r="C80" t="str">
            <v>104-kilolitre</v>
          </cell>
        </row>
        <row r="81">
          <cell r="A81" t="str">
            <v>105-metre</v>
          </cell>
          <cell r="B81" t="str">
            <v>105-metre</v>
          </cell>
          <cell r="C81" t="str">
            <v>105-metre</v>
          </cell>
        </row>
        <row r="82">
          <cell r="A82" t="str">
            <v>106-kilometre</v>
          </cell>
          <cell r="B82" t="str">
            <v>106-kilometre</v>
          </cell>
          <cell r="C82" t="str">
            <v>106-kilometre</v>
          </cell>
        </row>
        <row r="83">
          <cell r="A83" t="str">
            <v>107-numbers</v>
          </cell>
          <cell r="B83" t="str">
            <v>107-numbers</v>
          </cell>
          <cell r="C83" t="str">
            <v>107-numbers</v>
          </cell>
        </row>
        <row r="84">
          <cell r="A84" t="str">
            <v>108-quintal</v>
          </cell>
          <cell r="B84" t="str">
            <v>108-quintal</v>
          </cell>
          <cell r="C84" t="str">
            <v>108-quintal</v>
          </cell>
        </row>
        <row r="85">
          <cell r="A85" t="str">
            <v>109-ton</v>
          </cell>
          <cell r="B85" t="str">
            <v>109-ton</v>
          </cell>
          <cell r="C85" t="str">
            <v>109-ton</v>
          </cell>
        </row>
        <row r="86">
          <cell r="A86" t="str">
            <v>110-pound</v>
          </cell>
          <cell r="B86" t="str">
            <v>110-pound</v>
          </cell>
          <cell r="C86" t="str">
            <v>110-pound</v>
          </cell>
        </row>
        <row r="87">
          <cell r="A87" t="str">
            <v>111-milligrams</v>
          </cell>
          <cell r="B87" t="str">
            <v>111-milligrams</v>
          </cell>
          <cell r="C87" t="str">
            <v>111-milligrams</v>
          </cell>
        </row>
        <row r="88">
          <cell r="A88" t="str">
            <v>112-carat</v>
          </cell>
          <cell r="B88" t="str">
            <v>112-carat</v>
          </cell>
          <cell r="C88" t="str">
            <v>112-carat</v>
          </cell>
        </row>
        <row r="89">
          <cell r="A89" t="str">
            <v>113-numbers (1000s)</v>
          </cell>
          <cell r="B89" t="str">
            <v>113-numbers (1000s)</v>
          </cell>
          <cell r="C89" t="str">
            <v>113-numbers (1000s)</v>
          </cell>
        </row>
        <row r="90">
          <cell r="A90" t="str">
            <v>114-kwatt</v>
          </cell>
          <cell r="B90" t="str">
            <v>114-kwatt</v>
          </cell>
          <cell r="C90" t="str">
            <v>114-kwatt</v>
          </cell>
        </row>
        <row r="91">
          <cell r="A91" t="str">
            <v>115-mwatt</v>
          </cell>
          <cell r="B91" t="str">
            <v>115-mwatt</v>
          </cell>
          <cell r="C91" t="str">
            <v>115-mwatt</v>
          </cell>
        </row>
        <row r="92">
          <cell r="A92" t="str">
            <v>116-inch</v>
          </cell>
          <cell r="B92" t="str">
            <v>116-inch</v>
          </cell>
          <cell r="C92" t="str">
            <v>116-inch</v>
          </cell>
        </row>
        <row r="93">
          <cell r="A93" t="str">
            <v>117-feet</v>
          </cell>
          <cell r="B93" t="str">
            <v>117-feet</v>
          </cell>
          <cell r="C93" t="str">
            <v>117-feet</v>
          </cell>
        </row>
        <row r="94">
          <cell r="A94" t="str">
            <v>118-sqft</v>
          </cell>
          <cell r="B94" t="str">
            <v>118-sqft</v>
          </cell>
          <cell r="C94" t="str">
            <v>118-sqft</v>
          </cell>
        </row>
        <row r="95">
          <cell r="A95" t="str">
            <v>119-acre</v>
          </cell>
          <cell r="B95" t="str">
            <v>119-acre</v>
          </cell>
          <cell r="C95" t="str">
            <v>119-acre</v>
          </cell>
        </row>
        <row r="96">
          <cell r="A96" t="str">
            <v>120-cubicft</v>
          </cell>
          <cell r="B96" t="str">
            <v>120-cubicft</v>
          </cell>
          <cell r="C96" t="str">
            <v>120-cubicft</v>
          </cell>
        </row>
        <row r="97">
          <cell r="A97" t="str">
            <v>121-sqmetre</v>
          </cell>
          <cell r="B97" t="str">
            <v>121-sqmetre</v>
          </cell>
          <cell r="C97" t="str">
            <v>121-sqmetre</v>
          </cell>
        </row>
        <row r="98">
          <cell r="A98" t="str">
            <v>122-cubicmetre</v>
          </cell>
          <cell r="B98" t="str">
            <v>122-cubicmetre</v>
          </cell>
          <cell r="C98" t="str">
            <v>122-cubicmetre</v>
          </cell>
        </row>
        <row r="99">
          <cell r="A99" t="str">
            <v>999-residual</v>
          </cell>
          <cell r="B99" t="str">
            <v>999-residual</v>
          </cell>
          <cell r="C99" t="str">
            <v>999-residual</v>
          </cell>
        </row>
      </sheetData>
      <sheetData sheetId="10">
        <row r="2">
          <cell r="J2">
            <v>0</v>
          </cell>
        </row>
        <row r="7">
          <cell r="J7">
            <v>0</v>
          </cell>
        </row>
        <row r="10">
          <cell r="H10">
            <v>0</v>
          </cell>
        </row>
        <row r="11">
          <cell r="H11">
            <v>0</v>
          </cell>
        </row>
        <row r="12">
          <cell r="H12">
            <v>0</v>
          </cell>
        </row>
        <row r="13">
          <cell r="H13">
            <v>0</v>
          </cell>
        </row>
        <row r="14">
          <cell r="H14">
            <v>0</v>
          </cell>
        </row>
        <row r="15">
          <cell r="H15">
            <v>0</v>
          </cell>
        </row>
        <row r="16">
          <cell r="J16">
            <v>0</v>
          </cell>
        </row>
        <row r="19">
          <cell r="H19">
            <v>0</v>
          </cell>
        </row>
        <row r="21">
          <cell r="J21">
            <v>0</v>
          </cell>
        </row>
        <row r="22">
          <cell r="J22">
            <v>0</v>
          </cell>
        </row>
        <row r="23">
          <cell r="J23">
            <v>0</v>
          </cell>
        </row>
        <row r="26">
          <cell r="J26">
            <v>0</v>
          </cell>
        </row>
        <row r="27">
          <cell r="J27">
            <v>0</v>
          </cell>
        </row>
        <row r="28">
          <cell r="J28">
            <v>0</v>
          </cell>
        </row>
        <row r="29">
          <cell r="J29">
            <v>0</v>
          </cell>
        </row>
        <row r="33">
          <cell r="J33">
            <v>0</v>
          </cell>
        </row>
        <row r="35">
          <cell r="J35">
            <v>-458075</v>
          </cell>
        </row>
        <row r="39">
          <cell r="J39">
            <v>0</v>
          </cell>
        </row>
        <row r="40">
          <cell r="J40">
            <v>0</v>
          </cell>
        </row>
        <row r="41">
          <cell r="J41">
            <v>0</v>
          </cell>
        </row>
        <row r="42">
          <cell r="J42">
            <v>0</v>
          </cell>
        </row>
        <row r="44">
          <cell r="H44">
            <v>0</v>
          </cell>
        </row>
        <row r="47">
          <cell r="J47">
            <v>0</v>
          </cell>
        </row>
        <row r="51">
          <cell r="J51">
            <v>0</v>
          </cell>
        </row>
        <row r="52">
          <cell r="J52">
            <v>0</v>
          </cell>
        </row>
        <row r="53">
          <cell r="J53">
            <v>0</v>
          </cell>
        </row>
        <row r="54">
          <cell r="J54">
            <v>0</v>
          </cell>
        </row>
        <row r="55">
          <cell r="J55">
            <v>0</v>
          </cell>
        </row>
        <row r="56">
          <cell r="J56">
            <v>0</v>
          </cell>
        </row>
        <row r="57">
          <cell r="J57">
            <v>0</v>
          </cell>
        </row>
        <row r="58">
          <cell r="J58">
            <v>0</v>
          </cell>
        </row>
        <row r="60">
          <cell r="H60">
            <v>0</v>
          </cell>
        </row>
        <row r="61">
          <cell r="H61">
            <v>0</v>
          </cell>
        </row>
        <row r="62">
          <cell r="J62">
            <v>0</v>
          </cell>
        </row>
        <row r="63">
          <cell r="J63">
            <v>0</v>
          </cell>
        </row>
        <row r="65">
          <cell r="H65">
            <v>0</v>
          </cell>
        </row>
        <row r="66">
          <cell r="H66">
            <v>0</v>
          </cell>
        </row>
        <row r="67">
          <cell r="H67">
            <v>0</v>
          </cell>
        </row>
        <row r="68">
          <cell r="J68">
            <v>0</v>
          </cell>
        </row>
        <row r="69">
          <cell r="J69">
            <v>0</v>
          </cell>
        </row>
        <row r="71">
          <cell r="H71">
            <v>130000</v>
          </cell>
        </row>
        <row r="72">
          <cell r="H72">
            <v>0</v>
          </cell>
        </row>
        <row r="73">
          <cell r="H73">
            <v>0</v>
          </cell>
        </row>
        <row r="74">
          <cell r="H74">
            <v>0</v>
          </cell>
        </row>
        <row r="75">
          <cell r="J75">
            <v>130000</v>
          </cell>
        </row>
        <row r="86">
          <cell r="F86" t="str">
            <v>C. M. MATHEW</v>
          </cell>
          <cell r="I86" t="str">
            <v>MATHEW</v>
          </cell>
        </row>
        <row r="91">
          <cell r="F91" t="str">
            <v>DIRECTOR AND SECRETARY</v>
          </cell>
        </row>
        <row r="92">
          <cell r="F92" t="str">
            <v>KOTTAYAM</v>
          </cell>
        </row>
        <row r="93">
          <cell r="F93" t="str">
            <v>ADFPM0575J</v>
          </cell>
          <cell r="H93" t="str">
            <v>14/09/2013</v>
          </cell>
        </row>
      </sheetData>
      <sheetData sheetId="11">
        <row r="8">
          <cell r="J8">
            <v>0</v>
          </cell>
        </row>
        <row r="9">
          <cell r="J9">
            <v>0</v>
          </cell>
          <cell r="M9">
            <v>0</v>
          </cell>
          <cell r="N9">
            <v>0</v>
          </cell>
          <cell r="IV9" t="str">
            <v>Yes</v>
          </cell>
        </row>
        <row r="10">
          <cell r="J10">
            <v>0</v>
          </cell>
          <cell r="IV10" t="str">
            <v>No</v>
          </cell>
        </row>
        <row r="11">
          <cell r="J11">
            <v>0</v>
          </cell>
        </row>
        <row r="12">
          <cell r="J12">
            <v>0</v>
          </cell>
        </row>
        <row r="17">
          <cell r="J17">
            <v>0</v>
          </cell>
        </row>
        <row r="18">
          <cell r="J18">
            <v>0</v>
          </cell>
        </row>
        <row r="22">
          <cell r="J22" t="e">
            <v>#NAME?</v>
          </cell>
        </row>
      </sheetData>
      <sheetData sheetId="12">
        <row r="68">
          <cell r="J68">
            <v>0</v>
          </cell>
        </row>
        <row r="85">
          <cell r="D85" t="str">
            <v>01-ANDAMAN AND NICOBAR ISLANDS</v>
          </cell>
          <cell r="F85" t="str">
            <v>Y</v>
          </cell>
        </row>
        <row r="86">
          <cell r="D86" t="str">
            <v>02-ANDHRA PRADESH</v>
          </cell>
          <cell r="F86" t="str">
            <v>N</v>
          </cell>
        </row>
        <row r="87">
          <cell r="D87" t="str">
            <v>03-ARUNACHAL PRADESH</v>
          </cell>
        </row>
        <row r="88">
          <cell r="D88" t="str">
            <v>04-ASSAM</v>
          </cell>
        </row>
        <row r="89">
          <cell r="D89" t="str">
            <v>05-BIHAR</v>
          </cell>
        </row>
        <row r="90">
          <cell r="D90" t="str">
            <v>06-CHANDIGARH</v>
          </cell>
        </row>
        <row r="91">
          <cell r="D91" t="str">
            <v>07-DADRA AND NAGAR HAVELI</v>
          </cell>
        </row>
        <row r="92">
          <cell r="D92" t="str">
            <v>08-DAMAN AND DIU</v>
          </cell>
        </row>
        <row r="93">
          <cell r="D93" t="str">
            <v>09-DELHI</v>
          </cell>
        </row>
        <row r="94">
          <cell r="D94" t="str">
            <v>10-GOA</v>
          </cell>
        </row>
        <row r="95">
          <cell r="D95" t="str">
            <v>11-GUJARAT</v>
          </cell>
        </row>
        <row r="96">
          <cell r="D96" t="str">
            <v>12-HARYANA</v>
          </cell>
        </row>
        <row r="97">
          <cell r="D97" t="str">
            <v>13-HIMACHAL PRADESH</v>
          </cell>
        </row>
        <row r="98">
          <cell r="D98" t="str">
            <v>14-JAMMU AND KASHMIR</v>
          </cell>
        </row>
        <row r="99">
          <cell r="D99" t="str">
            <v>15-KARNATAKA</v>
          </cell>
        </row>
        <row r="100">
          <cell r="D100" t="str">
            <v>16-KERALA</v>
          </cell>
        </row>
        <row r="101">
          <cell r="D101" t="str">
            <v>17-LAKHSWADEEP</v>
          </cell>
        </row>
        <row r="102">
          <cell r="D102" t="str">
            <v>18-MADHYA PRADESH</v>
          </cell>
        </row>
        <row r="103">
          <cell r="D103" t="str">
            <v>19-MAHARASHTRA</v>
          </cell>
        </row>
        <row r="104">
          <cell r="D104" t="str">
            <v>20-MANIPUR</v>
          </cell>
        </row>
        <row r="105">
          <cell r="D105" t="str">
            <v>21-MEGHALAYA</v>
          </cell>
        </row>
        <row r="106">
          <cell r="D106" t="str">
            <v>22-MIZORAM</v>
          </cell>
        </row>
        <row r="107">
          <cell r="D107" t="str">
            <v>23-NAGALAND</v>
          </cell>
        </row>
        <row r="108">
          <cell r="D108" t="str">
            <v>24-ORISSA</v>
          </cell>
        </row>
        <row r="109">
          <cell r="D109" t="str">
            <v>25-PONDICHERRY</v>
          </cell>
        </row>
        <row r="110">
          <cell r="D110" t="str">
            <v>26-PUNJAB</v>
          </cell>
        </row>
        <row r="111">
          <cell r="D111" t="str">
            <v>27-RAJASTHAN</v>
          </cell>
        </row>
        <row r="112">
          <cell r="D112" t="str">
            <v>28-SIKKIM</v>
          </cell>
        </row>
        <row r="113">
          <cell r="D113" t="str">
            <v>29-TAMILNADU</v>
          </cell>
        </row>
        <row r="114">
          <cell r="D114" t="str">
            <v>30-TRIPURA</v>
          </cell>
        </row>
        <row r="115">
          <cell r="D115" t="str">
            <v>31-UTTAR PRADESH</v>
          </cell>
        </row>
        <row r="116">
          <cell r="D116" t="str">
            <v>32-WEST BENGAL</v>
          </cell>
        </row>
        <row r="117">
          <cell r="D117" t="str">
            <v>33-CHHATISHGARH</v>
          </cell>
        </row>
        <row r="118">
          <cell r="D118" t="str">
            <v>34-UTTARANCHAL</v>
          </cell>
        </row>
        <row r="119">
          <cell r="D119" t="str">
            <v>35-JHARKHAND</v>
          </cell>
        </row>
        <row r="120">
          <cell r="D120" t="str">
            <v>99-FOREIGN</v>
          </cell>
        </row>
      </sheetData>
      <sheetData sheetId="13">
        <row r="3">
          <cell r="N3">
            <v>-355179</v>
          </cell>
        </row>
        <row r="4">
          <cell r="N4" t="str">
            <v>N</v>
          </cell>
        </row>
        <row r="13">
          <cell r="J13">
            <v>-355179</v>
          </cell>
        </row>
        <row r="16">
          <cell r="H16">
            <v>0</v>
          </cell>
        </row>
        <row r="17">
          <cell r="J17">
            <v>-355179</v>
          </cell>
        </row>
        <row r="18">
          <cell r="J18">
            <v>54758</v>
          </cell>
        </row>
        <row r="22">
          <cell r="J22">
            <v>0</v>
          </cell>
        </row>
        <row r="23">
          <cell r="J23">
            <v>-300421</v>
          </cell>
        </row>
        <row r="34">
          <cell r="J34">
            <v>0</v>
          </cell>
        </row>
        <row r="44">
          <cell r="J44">
            <v>0</v>
          </cell>
        </row>
        <row r="45">
          <cell r="J45">
            <v>-300421</v>
          </cell>
        </row>
        <row r="58">
          <cell r="J58">
            <v>0</v>
          </cell>
        </row>
        <row r="59">
          <cell r="J59">
            <v>-300421</v>
          </cell>
        </row>
        <row r="65">
          <cell r="J65">
            <v>0</v>
          </cell>
        </row>
        <row r="66">
          <cell r="J66">
            <v>-300421</v>
          </cell>
        </row>
        <row r="67">
          <cell r="J67">
            <v>-300421</v>
          </cell>
        </row>
        <row r="69">
          <cell r="J69">
            <v>0</v>
          </cell>
        </row>
        <row r="72">
          <cell r="J72">
            <v>0</v>
          </cell>
        </row>
        <row r="74">
          <cell r="J74">
            <v>0</v>
          </cell>
        </row>
        <row r="77">
          <cell r="J77">
            <v>0</v>
          </cell>
        </row>
        <row r="79">
          <cell r="J79">
            <v>0</v>
          </cell>
        </row>
      </sheetData>
      <sheetData sheetId="14">
        <row r="3">
          <cell r="D3">
            <v>15</v>
          </cell>
        </row>
        <row r="8">
          <cell r="D8">
            <v>0</v>
          </cell>
        </row>
        <row r="11">
          <cell r="D11">
            <v>0</v>
          </cell>
        </row>
        <row r="12">
          <cell r="D12">
            <v>0</v>
          </cell>
        </row>
        <row r="13">
          <cell r="D13">
            <v>0</v>
          </cell>
        </row>
        <row r="14">
          <cell r="D14">
            <v>0</v>
          </cell>
        </row>
        <row r="15">
          <cell r="D15">
            <v>0</v>
          </cell>
        </row>
        <row r="16">
          <cell r="D16">
            <v>0</v>
          </cell>
        </row>
      </sheetData>
      <sheetData sheetId="15">
        <row r="19">
          <cell r="H19">
            <v>0</v>
          </cell>
        </row>
        <row r="30">
          <cell r="H30">
            <v>0</v>
          </cell>
        </row>
      </sheetData>
      <sheetData sheetId="17">
        <row r="6">
          <cell r="H6">
            <v>0</v>
          </cell>
        </row>
        <row r="10">
          <cell r="J10">
            <v>0</v>
          </cell>
        </row>
        <row r="13">
          <cell r="H13">
            <v>0</v>
          </cell>
        </row>
        <row r="18">
          <cell r="H18">
            <v>0</v>
          </cell>
        </row>
        <row r="21">
          <cell r="J21">
            <v>0</v>
          </cell>
        </row>
        <row r="23">
          <cell r="H23">
            <v>0</v>
          </cell>
        </row>
        <row r="28">
          <cell r="H28">
            <v>0</v>
          </cell>
        </row>
        <row r="35">
          <cell r="J35">
            <v>0</v>
          </cell>
        </row>
        <row r="36">
          <cell r="J36">
            <v>0</v>
          </cell>
        </row>
        <row r="37">
          <cell r="J37">
            <v>0</v>
          </cell>
        </row>
        <row r="42">
          <cell r="H42">
            <v>0</v>
          </cell>
        </row>
        <row r="44">
          <cell r="J44">
            <v>0</v>
          </cell>
        </row>
        <row r="45">
          <cell r="J45">
            <v>0</v>
          </cell>
        </row>
        <row r="47">
          <cell r="H47">
            <v>0</v>
          </cell>
        </row>
        <row r="52">
          <cell r="H52">
            <v>0</v>
          </cell>
        </row>
        <row r="53">
          <cell r="H53">
            <v>0</v>
          </cell>
        </row>
        <row r="54">
          <cell r="H54">
            <v>0</v>
          </cell>
        </row>
        <row r="55">
          <cell r="J55">
            <v>0</v>
          </cell>
        </row>
        <row r="57">
          <cell r="H57">
            <v>0</v>
          </cell>
        </row>
        <row r="62">
          <cell r="H62">
            <v>0</v>
          </cell>
        </row>
        <row r="63">
          <cell r="H63">
            <v>0</v>
          </cell>
        </row>
        <row r="65">
          <cell r="J65">
            <v>0</v>
          </cell>
        </row>
        <row r="66">
          <cell r="J66">
            <v>0</v>
          </cell>
        </row>
        <row r="67">
          <cell r="J67">
            <v>0</v>
          </cell>
        </row>
        <row r="68">
          <cell r="J68">
            <v>0</v>
          </cell>
        </row>
        <row r="69">
          <cell r="J69">
            <v>0</v>
          </cell>
        </row>
        <row r="70">
          <cell r="J70">
            <v>0</v>
          </cell>
        </row>
        <row r="90">
          <cell r="H90">
            <v>0</v>
          </cell>
        </row>
        <row r="106">
          <cell r="H106">
            <v>0</v>
          </cell>
        </row>
        <row r="110">
          <cell r="J110">
            <v>0</v>
          </cell>
        </row>
        <row r="114">
          <cell r="H114">
            <v>0</v>
          </cell>
        </row>
        <row r="115">
          <cell r="J115">
            <v>0</v>
          </cell>
        </row>
        <row r="116">
          <cell r="J116">
            <v>0</v>
          </cell>
        </row>
        <row r="117">
          <cell r="J117">
            <v>0</v>
          </cell>
        </row>
        <row r="121">
          <cell r="J121">
            <v>0</v>
          </cell>
        </row>
      </sheetData>
      <sheetData sheetId="18">
        <row r="4">
          <cell r="E4">
            <v>0</v>
          </cell>
          <cell r="F4">
            <v>300421</v>
          </cell>
          <cell r="G4">
            <v>0</v>
          </cell>
        </row>
        <row r="6">
          <cell r="D6">
            <v>0</v>
          </cell>
          <cell r="H6">
            <v>0</v>
          </cell>
          <cell r="AN6">
            <v>0</v>
          </cell>
          <cell r="AO6">
            <v>0</v>
          </cell>
        </row>
        <row r="7">
          <cell r="H7">
            <v>0</v>
          </cell>
        </row>
        <row r="8">
          <cell r="D8">
            <v>0</v>
          </cell>
          <cell r="H8">
            <v>0</v>
          </cell>
          <cell r="X8">
            <v>0</v>
          </cell>
        </row>
        <row r="9">
          <cell r="D9">
            <v>0</v>
          </cell>
          <cell r="H9">
            <v>0</v>
          </cell>
          <cell r="X9">
            <v>0</v>
          </cell>
        </row>
        <row r="10">
          <cell r="D10">
            <v>0</v>
          </cell>
          <cell r="H10">
            <v>0</v>
          </cell>
          <cell r="O10">
            <v>0</v>
          </cell>
          <cell r="Q10">
            <v>0</v>
          </cell>
          <cell r="T10">
            <v>0</v>
          </cell>
          <cell r="X10">
            <v>0</v>
          </cell>
          <cell r="AB10">
            <v>0</v>
          </cell>
          <cell r="AE10">
            <v>0</v>
          </cell>
          <cell r="AF10">
            <v>0</v>
          </cell>
          <cell r="AG10">
            <v>0</v>
          </cell>
          <cell r="AH10">
            <v>0</v>
          </cell>
          <cell r="AN10">
            <v>0</v>
          </cell>
          <cell r="AO10">
            <v>0</v>
          </cell>
        </row>
        <row r="11">
          <cell r="D11">
            <v>0</v>
          </cell>
          <cell r="H11">
            <v>0</v>
          </cell>
          <cell r="O11">
            <v>0</v>
          </cell>
          <cell r="P11">
            <v>0</v>
          </cell>
          <cell r="Q11">
            <v>0</v>
          </cell>
          <cell r="R11">
            <v>0</v>
          </cell>
          <cell r="T11">
            <v>0</v>
          </cell>
          <cell r="V11">
            <v>0</v>
          </cell>
          <cell r="X11">
            <v>0</v>
          </cell>
          <cell r="Z11">
            <v>0</v>
          </cell>
          <cell r="AB11">
            <v>0</v>
          </cell>
          <cell r="AD11">
            <v>0</v>
          </cell>
          <cell r="AE11">
            <v>0</v>
          </cell>
          <cell r="AF11">
            <v>0</v>
          </cell>
          <cell r="AG11">
            <v>0</v>
          </cell>
          <cell r="AH11">
            <v>0</v>
          </cell>
          <cell r="AN11">
            <v>0</v>
          </cell>
          <cell r="AO11">
            <v>0</v>
          </cell>
        </row>
        <row r="12">
          <cell r="D12">
            <v>0</v>
          </cell>
          <cell r="H12">
            <v>0</v>
          </cell>
          <cell r="O12">
            <v>0</v>
          </cell>
          <cell r="P12">
            <v>300421</v>
          </cell>
          <cell r="Q12">
            <v>0</v>
          </cell>
          <cell r="R12">
            <v>300421</v>
          </cell>
          <cell r="T12">
            <v>0</v>
          </cell>
          <cell r="V12">
            <v>300421</v>
          </cell>
          <cell r="X12">
            <v>0</v>
          </cell>
          <cell r="Z12">
            <v>300421</v>
          </cell>
          <cell r="AB12">
            <v>0</v>
          </cell>
          <cell r="AD12">
            <v>300421</v>
          </cell>
          <cell r="AE12">
            <v>0</v>
          </cell>
          <cell r="AF12">
            <v>0</v>
          </cell>
          <cell r="AG12">
            <v>0</v>
          </cell>
          <cell r="AH12">
            <v>300421</v>
          </cell>
          <cell r="AN12">
            <v>0</v>
          </cell>
          <cell r="AO12">
            <v>0</v>
          </cell>
        </row>
        <row r="13">
          <cell r="D13">
            <v>0</v>
          </cell>
          <cell r="H13">
            <v>0</v>
          </cell>
        </row>
        <row r="14">
          <cell r="E14">
            <v>0</v>
          </cell>
          <cell r="F14">
            <v>0</v>
          </cell>
          <cell r="G14">
            <v>0</v>
          </cell>
          <cell r="O14">
            <v>0</v>
          </cell>
          <cell r="P14">
            <v>0</v>
          </cell>
          <cell r="Q14">
            <v>0</v>
          </cell>
          <cell r="R14">
            <v>0</v>
          </cell>
          <cell r="T14">
            <v>0</v>
          </cell>
          <cell r="V14">
            <v>0</v>
          </cell>
          <cell r="X14">
            <v>0</v>
          </cell>
          <cell r="Z14">
            <v>0</v>
          </cell>
          <cell r="AB14">
            <v>0</v>
          </cell>
          <cell r="AD14">
            <v>0</v>
          </cell>
          <cell r="AE14">
            <v>0</v>
          </cell>
          <cell r="AF14">
            <v>0</v>
          </cell>
          <cell r="AG14">
            <v>0</v>
          </cell>
          <cell r="AH14">
            <v>0</v>
          </cell>
          <cell r="AN14">
            <v>0</v>
          </cell>
          <cell r="AO14">
            <v>0</v>
          </cell>
        </row>
        <row r="15">
          <cell r="E15">
            <v>0</v>
          </cell>
          <cell r="F15">
            <v>300421</v>
          </cell>
          <cell r="O15">
            <v>0</v>
          </cell>
          <cell r="P15">
            <v>0</v>
          </cell>
          <cell r="Q15">
            <v>0</v>
          </cell>
          <cell r="R15">
            <v>0</v>
          </cell>
          <cell r="T15">
            <v>0</v>
          </cell>
          <cell r="V15">
            <v>0</v>
          </cell>
          <cell r="X15">
            <v>0</v>
          </cell>
          <cell r="Z15">
            <v>0</v>
          </cell>
          <cell r="AB15">
            <v>0</v>
          </cell>
          <cell r="AD15">
            <v>0</v>
          </cell>
          <cell r="AE15">
            <v>0</v>
          </cell>
          <cell r="AF15">
            <v>0</v>
          </cell>
          <cell r="AG15">
            <v>0</v>
          </cell>
          <cell r="AH15">
            <v>0</v>
          </cell>
          <cell r="AN15">
            <v>0</v>
          </cell>
          <cell r="AO15">
            <v>0</v>
          </cell>
        </row>
        <row r="16">
          <cell r="O16">
            <v>0</v>
          </cell>
          <cell r="P16">
            <v>0</v>
          </cell>
          <cell r="Q16">
            <v>0</v>
          </cell>
          <cell r="R16">
            <v>0</v>
          </cell>
          <cell r="T16">
            <v>0</v>
          </cell>
          <cell r="V16">
            <v>0</v>
          </cell>
          <cell r="X16">
            <v>0</v>
          </cell>
          <cell r="Z16">
            <v>0</v>
          </cell>
          <cell r="AB16">
            <v>0</v>
          </cell>
          <cell r="AD16">
            <v>0</v>
          </cell>
          <cell r="AE16">
            <v>0</v>
          </cell>
          <cell r="AF16">
            <v>0</v>
          </cell>
          <cell r="AG16">
            <v>0</v>
          </cell>
          <cell r="AH16">
            <v>0</v>
          </cell>
          <cell r="AN16">
            <v>0</v>
          </cell>
          <cell r="AO16">
            <v>0</v>
          </cell>
        </row>
        <row r="17">
          <cell r="O17">
            <v>0</v>
          </cell>
          <cell r="P17">
            <v>0</v>
          </cell>
          <cell r="Q17">
            <v>0</v>
          </cell>
          <cell r="R17">
            <v>0</v>
          </cell>
          <cell r="T17">
            <v>0</v>
          </cell>
          <cell r="V17">
            <v>0</v>
          </cell>
          <cell r="X17">
            <v>0</v>
          </cell>
          <cell r="Z17">
            <v>0</v>
          </cell>
          <cell r="AB17">
            <v>0</v>
          </cell>
          <cell r="AD17">
            <v>0</v>
          </cell>
          <cell r="AF17">
            <v>0</v>
          </cell>
          <cell r="AG17">
            <v>0</v>
          </cell>
          <cell r="AN17">
            <v>0</v>
          </cell>
          <cell r="AO17">
            <v>0</v>
          </cell>
        </row>
        <row r="18">
          <cell r="O18">
            <v>0</v>
          </cell>
          <cell r="P18">
            <v>0</v>
          </cell>
          <cell r="Q18">
            <v>0</v>
          </cell>
          <cell r="R18">
            <v>0</v>
          </cell>
          <cell r="T18">
            <v>0</v>
          </cell>
          <cell r="V18">
            <v>0</v>
          </cell>
          <cell r="X18">
            <v>0</v>
          </cell>
          <cell r="Z18">
            <v>0</v>
          </cell>
          <cell r="AB18">
            <v>0</v>
          </cell>
          <cell r="AD18">
            <v>0</v>
          </cell>
          <cell r="AE18">
            <v>0</v>
          </cell>
          <cell r="AF18">
            <v>0</v>
          </cell>
          <cell r="AG18">
            <v>0</v>
          </cell>
          <cell r="AH18">
            <v>0</v>
          </cell>
          <cell r="AN18">
            <v>0</v>
          </cell>
          <cell r="AO18">
            <v>0</v>
          </cell>
        </row>
        <row r="19">
          <cell r="O19">
            <v>0</v>
          </cell>
          <cell r="P19">
            <v>0</v>
          </cell>
          <cell r="Q19">
            <v>0</v>
          </cell>
          <cell r="R19">
            <v>0</v>
          </cell>
          <cell r="T19">
            <v>0</v>
          </cell>
          <cell r="V19">
            <v>0</v>
          </cell>
          <cell r="X19">
            <v>0</v>
          </cell>
          <cell r="Z19">
            <v>0</v>
          </cell>
          <cell r="AB19">
            <v>0</v>
          </cell>
          <cell r="AD19">
            <v>0</v>
          </cell>
          <cell r="AF19">
            <v>0</v>
          </cell>
          <cell r="AG19">
            <v>0</v>
          </cell>
          <cell r="AN19">
            <v>0</v>
          </cell>
          <cell r="AO19">
            <v>0</v>
          </cell>
        </row>
        <row r="20">
          <cell r="E20">
            <v>0</v>
          </cell>
          <cell r="F20">
            <v>0</v>
          </cell>
          <cell r="AN20">
            <v>0</v>
          </cell>
          <cell r="AO20">
            <v>0</v>
          </cell>
        </row>
        <row r="21">
          <cell r="E21">
            <v>0</v>
          </cell>
          <cell r="F21">
            <v>0</v>
          </cell>
        </row>
        <row r="22">
          <cell r="D22">
            <v>0</v>
          </cell>
        </row>
        <row r="23">
          <cell r="D23">
            <v>0</v>
          </cell>
        </row>
        <row r="24">
          <cell r="E24">
            <v>0</v>
          </cell>
          <cell r="F24">
            <v>0</v>
          </cell>
          <cell r="O24">
            <v>0</v>
          </cell>
          <cell r="P24">
            <v>0</v>
          </cell>
          <cell r="Q24">
            <v>0</v>
          </cell>
          <cell r="R24">
            <v>0</v>
          </cell>
          <cell r="T24">
            <v>0</v>
          </cell>
          <cell r="V24">
            <v>0</v>
          </cell>
          <cell r="X24">
            <v>0</v>
          </cell>
          <cell r="Z24">
            <v>0</v>
          </cell>
          <cell r="AB24">
            <v>0</v>
          </cell>
          <cell r="AD24">
            <v>0</v>
          </cell>
          <cell r="AE24">
            <v>0</v>
          </cell>
          <cell r="AF24">
            <v>0</v>
          </cell>
          <cell r="AG24">
            <v>0</v>
          </cell>
          <cell r="AH24">
            <v>0</v>
          </cell>
        </row>
        <row r="25">
          <cell r="E25">
            <v>0</v>
          </cell>
          <cell r="F25">
            <v>0</v>
          </cell>
          <cell r="O25">
            <v>0</v>
          </cell>
          <cell r="P25">
            <v>0</v>
          </cell>
          <cell r="Q25">
            <v>0</v>
          </cell>
          <cell r="R25">
            <v>0</v>
          </cell>
          <cell r="T25">
            <v>0</v>
          </cell>
          <cell r="V25">
            <v>0</v>
          </cell>
          <cell r="X25">
            <v>0</v>
          </cell>
          <cell r="Z25">
            <v>0</v>
          </cell>
          <cell r="AB25">
            <v>0</v>
          </cell>
          <cell r="AD25">
            <v>0</v>
          </cell>
          <cell r="AE25">
            <v>0</v>
          </cell>
          <cell r="AF25">
            <v>0</v>
          </cell>
          <cell r="AG25">
            <v>0</v>
          </cell>
          <cell r="AH25">
            <v>0</v>
          </cell>
        </row>
        <row r="26">
          <cell r="F26">
            <v>0</v>
          </cell>
        </row>
        <row r="27">
          <cell r="D27">
            <v>0</v>
          </cell>
          <cell r="F27">
            <v>0</v>
          </cell>
        </row>
        <row r="28">
          <cell r="F28">
            <v>0</v>
          </cell>
          <cell r="G28">
            <v>0</v>
          </cell>
        </row>
        <row r="29">
          <cell r="AD29">
            <v>0</v>
          </cell>
          <cell r="AE29">
            <v>0</v>
          </cell>
        </row>
        <row r="30">
          <cell r="AD30">
            <v>0</v>
          </cell>
          <cell r="AE30">
            <v>0</v>
          </cell>
        </row>
        <row r="31">
          <cell r="AD31">
            <v>0</v>
          </cell>
          <cell r="AE31">
            <v>0</v>
          </cell>
        </row>
        <row r="32">
          <cell r="AD32">
            <v>0</v>
          </cell>
          <cell r="AE32">
            <v>0</v>
          </cell>
        </row>
        <row r="33">
          <cell r="AD33">
            <v>0</v>
          </cell>
          <cell r="AE33">
            <v>0</v>
          </cell>
        </row>
        <row r="34">
          <cell r="AD34">
            <v>0</v>
          </cell>
          <cell r="AE34">
            <v>0</v>
          </cell>
        </row>
        <row r="35">
          <cell r="AE35">
            <v>0</v>
          </cell>
        </row>
        <row r="36">
          <cell r="F36">
            <v>0</v>
          </cell>
          <cell r="AE36">
            <v>0</v>
          </cell>
        </row>
        <row r="37">
          <cell r="AE37">
            <v>0</v>
          </cell>
        </row>
        <row r="38">
          <cell r="F38">
            <v>0</v>
          </cell>
        </row>
        <row r="40">
          <cell r="F40">
            <v>0</v>
          </cell>
        </row>
        <row r="42">
          <cell r="F42">
            <v>0</v>
          </cell>
        </row>
        <row r="44">
          <cell r="F44">
            <v>0</v>
          </cell>
          <cell r="G44">
            <v>0</v>
          </cell>
        </row>
      </sheetData>
      <sheetData sheetId="19">
        <row r="11">
          <cell r="E11">
            <v>0</v>
          </cell>
          <cell r="F11">
            <v>0</v>
          </cell>
          <cell r="G11">
            <v>0</v>
          </cell>
          <cell r="H11">
            <v>0</v>
          </cell>
          <cell r="I11">
            <v>0</v>
          </cell>
          <cell r="J11">
            <v>0</v>
          </cell>
          <cell r="L11">
            <v>0</v>
          </cell>
        </row>
        <row r="12">
          <cell r="I12">
            <v>0</v>
          </cell>
        </row>
      </sheetData>
      <sheetData sheetId="20">
        <row r="4">
          <cell r="F4">
            <v>0</v>
          </cell>
        </row>
        <row r="5">
          <cell r="F5">
            <v>0</v>
          </cell>
        </row>
        <row r="6">
          <cell r="F6">
            <v>0</v>
          </cell>
        </row>
        <row r="7">
          <cell r="F7">
            <v>0</v>
          </cell>
        </row>
        <row r="8">
          <cell r="F8">
            <v>0</v>
          </cell>
        </row>
        <row r="9">
          <cell r="F9">
            <v>0</v>
          </cell>
        </row>
        <row r="10">
          <cell r="F10">
            <v>0</v>
          </cell>
        </row>
        <row r="11">
          <cell r="F11">
            <v>0</v>
          </cell>
        </row>
      </sheetData>
      <sheetData sheetId="21">
        <row r="20">
          <cell r="H20">
            <v>0</v>
          </cell>
        </row>
      </sheetData>
      <sheetData sheetId="22">
        <row r="1">
          <cell r="L1">
            <v>0</v>
          </cell>
          <cell r="N1">
            <v>0</v>
          </cell>
          <cell r="O1">
            <v>0</v>
          </cell>
          <cell r="P1">
            <v>0</v>
          </cell>
        </row>
        <row r="4">
          <cell r="J4">
            <v>0</v>
          </cell>
        </row>
        <row r="5">
          <cell r="J5">
            <v>0</v>
          </cell>
        </row>
        <row r="6">
          <cell r="J6">
            <v>0</v>
          </cell>
        </row>
        <row r="7">
          <cell r="J7">
            <v>0</v>
          </cell>
        </row>
        <row r="9">
          <cell r="I9">
            <v>0</v>
          </cell>
          <cell r="J9">
            <v>0</v>
          </cell>
        </row>
        <row r="17">
          <cell r="O17">
            <v>0</v>
          </cell>
        </row>
        <row r="18">
          <cell r="O18">
            <v>0</v>
          </cell>
        </row>
        <row r="19">
          <cell r="O19">
            <v>0</v>
          </cell>
        </row>
        <row r="20">
          <cell r="O20">
            <v>0</v>
          </cell>
        </row>
        <row r="22">
          <cell r="I22">
            <v>0</v>
          </cell>
          <cell r="J22">
            <v>0</v>
          </cell>
        </row>
        <row r="32">
          <cell r="J32">
            <v>0</v>
          </cell>
        </row>
        <row r="33">
          <cell r="J33">
            <v>0</v>
          </cell>
        </row>
        <row r="34">
          <cell r="J34">
            <v>0</v>
          </cell>
        </row>
        <row r="35">
          <cell r="J35">
            <v>0</v>
          </cell>
        </row>
        <row r="37">
          <cell r="I37">
            <v>0</v>
          </cell>
          <cell r="J37">
            <v>0</v>
          </cell>
        </row>
        <row r="47">
          <cell r="J47">
            <v>0</v>
          </cell>
        </row>
        <row r="48">
          <cell r="J48">
            <v>0</v>
          </cell>
        </row>
        <row r="49">
          <cell r="J49">
            <v>0</v>
          </cell>
        </row>
        <row r="50">
          <cell r="J50">
            <v>0</v>
          </cell>
        </row>
        <row r="52">
          <cell r="I52">
            <v>0</v>
          </cell>
          <cell r="J52">
            <v>0</v>
          </cell>
        </row>
        <row r="57">
          <cell r="J57">
            <v>0</v>
          </cell>
        </row>
        <row r="75">
          <cell r="B75" t="str">
            <v>01-ANDAMAN AND NICOBAR ISLANDS</v>
          </cell>
        </row>
        <row r="76">
          <cell r="B76" t="str">
            <v>02-ANDHRA PRADESH</v>
          </cell>
        </row>
        <row r="77">
          <cell r="B77" t="str">
            <v>03-ARUNACHAL PRADESH</v>
          </cell>
        </row>
        <row r="78">
          <cell r="B78" t="str">
            <v>04-ASSAM</v>
          </cell>
        </row>
        <row r="79">
          <cell r="B79" t="str">
            <v>05-BIHAR</v>
          </cell>
        </row>
        <row r="80">
          <cell r="B80" t="str">
            <v>06-CHANDIGARH</v>
          </cell>
        </row>
        <row r="81">
          <cell r="B81" t="str">
            <v>07-DADRA AND NAGAR HAVELI</v>
          </cell>
        </row>
        <row r="82">
          <cell r="B82" t="str">
            <v>08-DAMAN AND DIU</v>
          </cell>
        </row>
        <row r="83">
          <cell r="B83" t="str">
            <v>09-DELHI</v>
          </cell>
        </row>
        <row r="84">
          <cell r="B84" t="str">
            <v>10-GOA</v>
          </cell>
        </row>
        <row r="85">
          <cell r="B85" t="str">
            <v>11-GUJARAT</v>
          </cell>
        </row>
        <row r="86">
          <cell r="B86" t="str">
            <v>12-HARYANA</v>
          </cell>
        </row>
        <row r="87">
          <cell r="B87" t="str">
            <v>13-HIMACHAL PRADESH</v>
          </cell>
        </row>
        <row r="88">
          <cell r="B88" t="str">
            <v>14-JAMMU AND KASHMIR</v>
          </cell>
        </row>
        <row r="89">
          <cell r="B89" t="str">
            <v>15-KARNATAKA</v>
          </cell>
        </row>
        <row r="90">
          <cell r="B90" t="str">
            <v>16-KERALA</v>
          </cell>
        </row>
        <row r="91">
          <cell r="B91" t="str">
            <v>17-LAKHSWADEEP</v>
          </cell>
        </row>
        <row r="92">
          <cell r="B92" t="str">
            <v>18-MADHYA PRADESH</v>
          </cell>
        </row>
        <row r="93">
          <cell r="B93" t="str">
            <v>19-MAHARASHTRA</v>
          </cell>
        </row>
        <row r="94">
          <cell r="B94" t="str">
            <v>20-MANIPUR</v>
          </cell>
        </row>
        <row r="95">
          <cell r="B95" t="str">
            <v>21-MEGHALAYA</v>
          </cell>
        </row>
        <row r="96">
          <cell r="B96" t="str">
            <v>22-MIZORAM</v>
          </cell>
        </row>
        <row r="97">
          <cell r="B97" t="str">
            <v>23-NAGALAND</v>
          </cell>
        </row>
        <row r="98">
          <cell r="B98" t="str">
            <v>24-ORISSA</v>
          </cell>
        </row>
        <row r="99">
          <cell r="B99" t="str">
            <v>25-PONDICHERRY</v>
          </cell>
        </row>
        <row r="100">
          <cell r="B100" t="str">
            <v>26-PUNJAB</v>
          </cell>
        </row>
        <row r="101">
          <cell r="B101" t="str">
            <v>27-RAJASTHAN</v>
          </cell>
        </row>
        <row r="102">
          <cell r="B102" t="str">
            <v>28-SIKKIM</v>
          </cell>
        </row>
        <row r="103">
          <cell r="B103" t="str">
            <v>29-TAMILNADU</v>
          </cell>
        </row>
        <row r="104">
          <cell r="B104" t="str">
            <v>30-TRIPURA</v>
          </cell>
        </row>
        <row r="105">
          <cell r="B105" t="str">
            <v>31-UTTAR PRADESH</v>
          </cell>
        </row>
        <row r="106">
          <cell r="B106" t="str">
            <v>32-WEST BENGAL</v>
          </cell>
        </row>
        <row r="107">
          <cell r="B107" t="str">
            <v>33-CHHATISHGARH</v>
          </cell>
        </row>
        <row r="108">
          <cell r="B108" t="str">
            <v>34-UTTARANCHAL</v>
          </cell>
        </row>
        <row r="109">
          <cell r="B109" t="str">
            <v>35-JHARKHAND</v>
          </cell>
        </row>
        <row r="110">
          <cell r="B110" t="str">
            <v>99-FOREIGN</v>
          </cell>
        </row>
      </sheetData>
      <sheetData sheetId="23">
        <row r="8">
          <cell r="I8">
            <v>0</v>
          </cell>
        </row>
        <row r="25">
          <cell r="I25">
            <v>0</v>
          </cell>
        </row>
        <row r="39">
          <cell r="I39">
            <v>0</v>
          </cell>
        </row>
        <row r="40">
          <cell r="I40">
            <v>0</v>
          </cell>
        </row>
        <row r="44">
          <cell r="G44">
            <v>0</v>
          </cell>
        </row>
        <row r="45">
          <cell r="G45">
            <v>0</v>
          </cell>
        </row>
        <row r="46">
          <cell r="G46">
            <v>0</v>
          </cell>
        </row>
        <row r="47">
          <cell r="G47">
            <v>0</v>
          </cell>
        </row>
        <row r="48">
          <cell r="G48">
            <v>0</v>
          </cell>
        </row>
        <row r="49">
          <cell r="G49">
            <v>0</v>
          </cell>
        </row>
        <row r="50">
          <cell r="G50">
            <v>0</v>
          </cell>
        </row>
        <row r="55">
          <cell r="G55">
            <v>0</v>
          </cell>
        </row>
        <row r="56">
          <cell r="I56">
            <v>0</v>
          </cell>
        </row>
      </sheetData>
      <sheetData sheetId="24">
        <row r="1">
          <cell r="I1">
            <v>0</v>
          </cell>
          <cell r="M1">
            <v>0</v>
          </cell>
        </row>
        <row r="2">
          <cell r="I2">
            <v>0</v>
          </cell>
        </row>
        <row r="11">
          <cell r="M11">
            <v>0</v>
          </cell>
        </row>
        <row r="12">
          <cell r="C12">
            <v>21</v>
          </cell>
          <cell r="E12">
            <v>0</v>
          </cell>
          <cell r="G12">
            <v>0</v>
          </cell>
          <cell r="L12">
            <v>6</v>
          </cell>
          <cell r="O12">
            <v>0</v>
          </cell>
        </row>
        <row r="13">
          <cell r="C13" t="str">
            <v>1A</v>
          </cell>
          <cell r="E13">
            <v>0</v>
          </cell>
          <cell r="G13">
            <v>0</v>
          </cell>
          <cell r="L13">
            <v>4</v>
          </cell>
          <cell r="O13">
            <v>0</v>
          </cell>
        </row>
        <row r="14">
          <cell r="C14">
            <v>22</v>
          </cell>
          <cell r="E14">
            <v>0</v>
          </cell>
          <cell r="G14">
            <v>0</v>
          </cell>
          <cell r="L14">
            <v>3</v>
          </cell>
          <cell r="O14">
            <v>0</v>
          </cell>
        </row>
        <row r="15">
          <cell r="C15" t="str">
            <v>21ciii</v>
          </cell>
          <cell r="E15">
            <v>0</v>
          </cell>
          <cell r="G15">
            <v>0</v>
          </cell>
          <cell r="L15">
            <v>0</v>
          </cell>
        </row>
        <row r="16">
          <cell r="C16" t="str">
            <v>5BB</v>
          </cell>
          <cell r="E16">
            <v>0</v>
          </cell>
          <cell r="G16">
            <v>0</v>
          </cell>
          <cell r="L16">
            <v>0</v>
          </cell>
          <cell r="O16">
            <v>0</v>
          </cell>
        </row>
        <row r="17">
          <cell r="C17">
            <v>1</v>
          </cell>
          <cell r="E17">
            <v>0</v>
          </cell>
          <cell r="G17">
            <v>0</v>
          </cell>
          <cell r="L17">
            <v>0</v>
          </cell>
          <cell r="O17">
            <v>0</v>
          </cell>
        </row>
        <row r="18">
          <cell r="C18" t="str">
            <v>DTAA</v>
          </cell>
          <cell r="E18">
            <v>0</v>
          </cell>
          <cell r="G18">
            <v>0</v>
          </cell>
          <cell r="L18">
            <v>0</v>
          </cell>
          <cell r="O18">
            <v>0</v>
          </cell>
        </row>
        <row r="19">
          <cell r="C19" t="str">
            <v>5BBD</v>
          </cell>
          <cell r="E19">
            <v>0</v>
          </cell>
          <cell r="G19">
            <v>0</v>
          </cell>
          <cell r="L19">
            <v>0</v>
          </cell>
        </row>
        <row r="20">
          <cell r="C20" t="str">
            <v>5BBE</v>
          </cell>
          <cell r="E20">
            <v>0</v>
          </cell>
          <cell r="G20">
            <v>0</v>
          </cell>
          <cell r="L20">
            <v>0</v>
          </cell>
        </row>
        <row r="21">
          <cell r="C21" t="str">
            <v>5BBA</v>
          </cell>
          <cell r="E21">
            <v>0</v>
          </cell>
          <cell r="G21">
            <v>0</v>
          </cell>
          <cell r="L21">
            <v>0</v>
          </cell>
        </row>
        <row r="22">
          <cell r="C22" t="str">
            <v>5Ea</v>
          </cell>
          <cell r="E22">
            <v>0</v>
          </cell>
          <cell r="G22">
            <v>0</v>
          </cell>
          <cell r="L22">
            <v>0</v>
          </cell>
        </row>
        <row r="23">
          <cell r="G23">
            <v>0</v>
          </cell>
        </row>
        <row r="101">
          <cell r="C101" t="str">
            <v>5A1ai</v>
          </cell>
        </row>
        <row r="102">
          <cell r="C102" t="str">
            <v>5A1aii</v>
          </cell>
        </row>
        <row r="103">
          <cell r="C103" t="str">
            <v>5A1aiia</v>
          </cell>
        </row>
        <row r="104">
          <cell r="C104" t="str">
            <v>5A1aiiaa</v>
          </cell>
        </row>
        <row r="105">
          <cell r="C105" t="str">
            <v>5A1aiii</v>
          </cell>
        </row>
        <row r="106">
          <cell r="C106" t="str">
            <v>5A1b1</v>
          </cell>
        </row>
        <row r="107">
          <cell r="C107" t="str">
            <v>5A1b2</v>
          </cell>
        </row>
        <row r="108">
          <cell r="C108" t="str">
            <v>5A1b3</v>
          </cell>
        </row>
        <row r="109">
          <cell r="C109" t="str">
            <v>5AB1a</v>
          </cell>
        </row>
        <row r="110">
          <cell r="C110" t="str">
            <v>5AB1b</v>
          </cell>
        </row>
        <row r="111">
          <cell r="C111" t="str">
            <v>5AC</v>
          </cell>
        </row>
        <row r="112">
          <cell r="C112" t="str">
            <v>5ACA</v>
          </cell>
        </row>
        <row r="113">
          <cell r="C113" t="str">
            <v>5B</v>
          </cell>
        </row>
        <row r="114">
          <cell r="C114" t="str">
            <v>5BBA</v>
          </cell>
        </row>
        <row r="115">
          <cell r="C115" t="str">
            <v>5BBB</v>
          </cell>
        </row>
        <row r="116">
          <cell r="C116" t="str">
            <v>5BBC</v>
          </cell>
        </row>
        <row r="117">
          <cell r="C117" t="str">
            <v>5BBD</v>
          </cell>
        </row>
        <row r="118">
          <cell r="C118" t="str">
            <v>5BBE</v>
          </cell>
        </row>
        <row r="119">
          <cell r="C119" t="str">
            <v>5Ea</v>
          </cell>
        </row>
        <row r="120">
          <cell r="C120" t="str">
            <v>5Eb</v>
          </cell>
        </row>
        <row r="121">
          <cell r="C121" t="str">
            <v>FA</v>
          </cell>
        </row>
      </sheetData>
      <sheetData sheetId="25">
        <row r="9">
          <cell r="F9">
            <v>0</v>
          </cell>
        </row>
      </sheetData>
      <sheetData sheetId="26">
        <row r="2">
          <cell r="P2">
            <v>1</v>
          </cell>
          <cell r="Q2">
            <v>1</v>
          </cell>
        </row>
        <row r="3">
          <cell r="P3">
            <v>2</v>
          </cell>
          <cell r="Q3">
            <v>2</v>
          </cell>
        </row>
        <row r="43">
          <cell r="J43">
            <v>0</v>
          </cell>
        </row>
        <row r="44">
          <cell r="J44">
            <v>0</v>
          </cell>
        </row>
        <row r="45">
          <cell r="J45">
            <v>0</v>
          </cell>
        </row>
        <row r="46">
          <cell r="J46">
            <v>0</v>
          </cell>
        </row>
      </sheetData>
      <sheetData sheetId="27">
        <row r="25">
          <cell r="H25">
            <v>-458075</v>
          </cell>
        </row>
        <row r="26">
          <cell r="H26">
            <v>0</v>
          </cell>
        </row>
      </sheetData>
      <sheetData sheetId="28">
        <row r="4">
          <cell r="H4">
            <v>0</v>
          </cell>
        </row>
        <row r="5">
          <cell r="H5">
            <v>0</v>
          </cell>
        </row>
        <row r="18">
          <cell r="H18">
            <v>0</v>
          </cell>
        </row>
      </sheetData>
      <sheetData sheetId="29">
        <row r="3">
          <cell r="X3">
            <v>0</v>
          </cell>
          <cell r="Y3">
            <v>25000</v>
          </cell>
          <cell r="Z3">
            <v>50000</v>
          </cell>
          <cell r="AA3">
            <v>55000</v>
          </cell>
          <cell r="AB3">
            <v>0</v>
          </cell>
        </row>
        <row r="4">
          <cell r="F4">
            <v>55000</v>
          </cell>
          <cell r="S4">
            <v>1</v>
          </cell>
          <cell r="T4">
            <v>4</v>
          </cell>
          <cell r="U4">
            <v>0</v>
          </cell>
        </row>
        <row r="5">
          <cell r="F5">
            <v>25000</v>
          </cell>
          <cell r="S5">
            <v>1</v>
          </cell>
          <cell r="T5">
            <v>2</v>
          </cell>
          <cell r="U5">
            <v>0</v>
          </cell>
        </row>
        <row r="6">
          <cell r="F6">
            <v>50000</v>
          </cell>
          <cell r="S6">
            <v>1</v>
          </cell>
          <cell r="T6">
            <v>3</v>
          </cell>
          <cell r="U6">
            <v>0</v>
          </cell>
        </row>
        <row r="7">
          <cell r="S7" t="e">
            <v>#VALUE!</v>
          </cell>
          <cell r="T7" t="e">
            <v>#VALUE!</v>
          </cell>
          <cell r="U7" t="e">
            <v>#VALUE!</v>
          </cell>
        </row>
        <row r="8">
          <cell r="S8" t="e">
            <v>#VALUE!</v>
          </cell>
          <cell r="T8" t="e">
            <v>#VALUE!</v>
          </cell>
          <cell r="U8" t="e">
            <v>#VALUE!</v>
          </cell>
        </row>
        <row r="9">
          <cell r="S9" t="e">
            <v>#VALUE!</v>
          </cell>
          <cell r="T9" t="e">
            <v>#VALUE!</v>
          </cell>
          <cell r="U9" t="e">
            <v>#VALUE!</v>
          </cell>
        </row>
        <row r="29">
          <cell r="X29">
            <v>0</v>
          </cell>
          <cell r="Y29">
            <v>0</v>
          </cell>
          <cell r="Z29">
            <v>0</v>
          </cell>
          <cell r="AA29">
            <v>0</v>
          </cell>
          <cell r="AB29">
            <v>0</v>
          </cell>
        </row>
        <row r="30">
          <cell r="T30" t="e">
            <v>#VALUE!</v>
          </cell>
          <cell r="U30" t="e">
            <v>#VALUE!</v>
          </cell>
        </row>
        <row r="31">
          <cell r="T31" t="e">
            <v>#VALUE!</v>
          </cell>
          <cell r="U31" t="e">
            <v>#VALUE!</v>
          </cell>
        </row>
        <row r="32">
          <cell r="T32" t="e">
            <v>#VALUE!</v>
          </cell>
          <cell r="U32" t="e">
            <v>#VALUE!</v>
          </cell>
        </row>
        <row r="33">
          <cell r="T33" t="e">
            <v>#VALUE!</v>
          </cell>
          <cell r="U33" t="e">
            <v>#VALUE!</v>
          </cell>
        </row>
        <row r="34">
          <cell r="T34" t="e">
            <v>#VALUE!</v>
          </cell>
          <cell r="U34" t="e">
            <v>#VALUE!</v>
          </cell>
        </row>
        <row r="35">
          <cell r="T35" t="e">
            <v>#VALUE!</v>
          </cell>
          <cell r="U35" t="e">
            <v>#VALUE!</v>
          </cell>
        </row>
        <row r="46">
          <cell r="F46">
            <v>46325</v>
          </cell>
        </row>
        <row r="53">
          <cell r="F53">
            <v>46325</v>
          </cell>
        </row>
      </sheetData>
      <sheetData sheetId="30">
        <row r="4">
          <cell r="J4">
            <v>46325</v>
          </cell>
        </row>
        <row r="5">
          <cell r="J5">
            <v>0</v>
          </cell>
        </row>
        <row r="6">
          <cell r="J6">
            <v>0</v>
          </cell>
        </row>
        <row r="7">
          <cell r="J7">
            <v>0</v>
          </cell>
        </row>
        <row r="8">
          <cell r="J8">
            <v>0</v>
          </cell>
        </row>
        <row r="9">
          <cell r="J9">
            <v>0</v>
          </cell>
        </row>
        <row r="13">
          <cell r="H13">
            <v>46325</v>
          </cell>
        </row>
      </sheetData>
      <sheetData sheetId="31">
        <row r="8">
          <cell r="I8">
            <v>0</v>
          </cell>
        </row>
        <row r="9">
          <cell r="I9">
            <v>0</v>
          </cell>
        </row>
        <row r="10">
          <cell r="I10">
            <v>0</v>
          </cell>
        </row>
        <row r="11">
          <cell r="I11">
            <v>0</v>
          </cell>
        </row>
        <row r="12">
          <cell r="I12">
            <v>0</v>
          </cell>
        </row>
        <row r="13">
          <cell r="I13">
            <v>0</v>
          </cell>
        </row>
        <row r="16">
          <cell r="I16">
            <v>0</v>
          </cell>
        </row>
        <row r="400">
          <cell r="A400" t="str">
            <v>AFGHANISTAN:93</v>
          </cell>
        </row>
        <row r="401">
          <cell r="A401" t="str">
            <v>ALBANIA:355</v>
          </cell>
        </row>
        <row r="402">
          <cell r="A402" t="str">
            <v>ALGERIA:213</v>
          </cell>
        </row>
        <row r="403">
          <cell r="A403" t="str">
            <v>ANDORRA:376</v>
          </cell>
        </row>
        <row r="404">
          <cell r="A404" t="str">
            <v>ANGOLA:244</v>
          </cell>
        </row>
        <row r="405">
          <cell r="A405" t="str">
            <v>ANTIGUA AND BARBUDA:1268</v>
          </cell>
        </row>
        <row r="406">
          <cell r="A406" t="str">
            <v>ARGENTINA:54</v>
          </cell>
        </row>
        <row r="407">
          <cell r="A407" t="str">
            <v>ARMENIA:374</v>
          </cell>
        </row>
        <row r="408">
          <cell r="A408" t="str">
            <v>AUSTRALIA:61</v>
          </cell>
        </row>
        <row r="409">
          <cell r="A409" t="str">
            <v>AUSTRIA:43</v>
          </cell>
        </row>
        <row r="410">
          <cell r="A410" t="str">
            <v>AZERBAIJAN:994</v>
          </cell>
        </row>
        <row r="411">
          <cell r="A411" t="str">
            <v>BAHAMAS:1242</v>
          </cell>
        </row>
        <row r="412">
          <cell r="A412" t="str">
            <v>BAHRAIN:973</v>
          </cell>
        </row>
        <row r="413">
          <cell r="A413" t="str">
            <v>BANGLADESH:880</v>
          </cell>
        </row>
        <row r="414">
          <cell r="A414" t="str">
            <v>BARBADOS:1246</v>
          </cell>
        </row>
        <row r="415">
          <cell r="A415" t="str">
            <v>BELARUS:375</v>
          </cell>
        </row>
        <row r="416">
          <cell r="A416" t="str">
            <v>BELGIUM:32</v>
          </cell>
        </row>
        <row r="417">
          <cell r="A417" t="str">
            <v>BELIZE:501</v>
          </cell>
        </row>
        <row r="418">
          <cell r="A418" t="str">
            <v>BENIN:229</v>
          </cell>
        </row>
        <row r="419">
          <cell r="A419" t="str">
            <v>BHUTAN:975</v>
          </cell>
        </row>
        <row r="420">
          <cell r="A420" t="str">
            <v>BOLIVIA :591</v>
          </cell>
        </row>
        <row r="421">
          <cell r="A421" t="str">
            <v>BOSNIA AND HERZEGOVINA:387</v>
          </cell>
        </row>
        <row r="422">
          <cell r="A422" t="str">
            <v>BOTSWANA:267</v>
          </cell>
        </row>
        <row r="423">
          <cell r="A423" t="str">
            <v>BRAZIL:55</v>
          </cell>
        </row>
        <row r="424">
          <cell r="A424" t="str">
            <v>BRUNEI DARUSSALAM:673</v>
          </cell>
        </row>
        <row r="425">
          <cell r="A425" t="str">
            <v>BULGARIA:359</v>
          </cell>
        </row>
        <row r="426">
          <cell r="A426" t="str">
            <v>BURKINA FASO:226</v>
          </cell>
        </row>
        <row r="427">
          <cell r="A427" t="str">
            <v>BURUNDI:257</v>
          </cell>
        </row>
        <row r="428">
          <cell r="A428" t="str">
            <v>CAMBODIA:855</v>
          </cell>
        </row>
        <row r="429">
          <cell r="A429" t="str">
            <v>CAMEROON:237</v>
          </cell>
        </row>
        <row r="430">
          <cell r="A430" t="str">
            <v>CANADA:1</v>
          </cell>
        </row>
        <row r="431">
          <cell r="A431" t="str">
            <v>CAPE VERDE:238</v>
          </cell>
        </row>
        <row r="432">
          <cell r="A432" t="str">
            <v>CENTRAL AFRICAN REPUBLIC:236</v>
          </cell>
        </row>
        <row r="433">
          <cell r="A433" t="str">
            <v>CHAD:235</v>
          </cell>
        </row>
        <row r="434">
          <cell r="A434" t="str">
            <v>CHILE:56</v>
          </cell>
        </row>
        <row r="435">
          <cell r="A435" t="str">
            <v>CHINA:86</v>
          </cell>
        </row>
        <row r="436">
          <cell r="A436" t="str">
            <v>COLOMBIA:57</v>
          </cell>
        </row>
        <row r="437">
          <cell r="A437" t="str">
            <v>COMOROS:270</v>
          </cell>
        </row>
        <row r="438">
          <cell r="A438" t="str">
            <v>CONGO, REPUBLIC OF THE...:242</v>
          </cell>
        </row>
        <row r="439">
          <cell r="A439" t="str">
            <v>COSTA RICA:506</v>
          </cell>
        </row>
        <row r="440">
          <cell r="A440" t="str">
            <v>CÔTE D'IVOIRE (IVORY COAST):225</v>
          </cell>
        </row>
        <row r="441">
          <cell r="A441" t="str">
            <v>CROATIA:385</v>
          </cell>
        </row>
        <row r="442">
          <cell r="A442" t="str">
            <v>CUBA:53</v>
          </cell>
        </row>
        <row r="443">
          <cell r="A443" t="str">
            <v>CYPRUS:357</v>
          </cell>
        </row>
        <row r="444">
          <cell r="A444" t="str">
            <v>CZECH REPUBLIC:420</v>
          </cell>
        </row>
        <row r="445">
          <cell r="A445" t="str">
            <v>DEMOCRATIC PEOPLE'S REPUBLIC OF KOREA (NORTH KOREA):850</v>
          </cell>
        </row>
        <row r="446">
          <cell r="A446" t="str">
            <v>DEMOCRATIC REPUBLIC OF THE CONGO:243</v>
          </cell>
        </row>
        <row r="447">
          <cell r="A447" t="str">
            <v>DENMARK:45</v>
          </cell>
        </row>
        <row r="448">
          <cell r="A448" t="str">
            <v>DJIBOUTI:253</v>
          </cell>
        </row>
        <row r="449">
          <cell r="A449" t="str">
            <v>DOMINICA:1767</v>
          </cell>
        </row>
        <row r="450">
          <cell r="A450" t="str">
            <v>DOMINICAN REPUBLIC:1809</v>
          </cell>
        </row>
        <row r="451">
          <cell r="A451" t="str">
            <v>ECUADOR:593</v>
          </cell>
        </row>
        <row r="452">
          <cell r="A452" t="str">
            <v>EGYPT:20</v>
          </cell>
        </row>
        <row r="453">
          <cell r="A453" t="str">
            <v>EL SALVADOR:503</v>
          </cell>
        </row>
        <row r="454">
          <cell r="A454" t="str">
            <v>EQUATORIAL GUINEA:240</v>
          </cell>
        </row>
        <row r="455">
          <cell r="A455" t="str">
            <v>ERITREA:291</v>
          </cell>
        </row>
        <row r="456">
          <cell r="A456" t="str">
            <v>ESTONIA:372</v>
          </cell>
        </row>
        <row r="457">
          <cell r="A457" t="str">
            <v>ETHIOPIA:251</v>
          </cell>
        </row>
        <row r="458">
          <cell r="A458" t="str">
            <v>FIJI ISLANDS:679</v>
          </cell>
        </row>
        <row r="459">
          <cell r="A459" t="str">
            <v>FINLAND:358</v>
          </cell>
        </row>
        <row r="460">
          <cell r="A460" t="str">
            <v>FRANCE:33</v>
          </cell>
        </row>
        <row r="461">
          <cell r="A461" t="str">
            <v>GABON:241</v>
          </cell>
        </row>
        <row r="462">
          <cell r="A462" t="str">
            <v>GAMBIA:220</v>
          </cell>
        </row>
        <row r="463">
          <cell r="A463" t="str">
            <v>GEORGIA:995</v>
          </cell>
        </row>
        <row r="464">
          <cell r="A464" t="str">
            <v>GERMANY:49</v>
          </cell>
        </row>
        <row r="465">
          <cell r="A465" t="str">
            <v>GHANA:233</v>
          </cell>
        </row>
        <row r="466">
          <cell r="A466" t="str">
            <v>GREECE:30</v>
          </cell>
        </row>
        <row r="467">
          <cell r="A467" t="str">
            <v>GRENADA:1473</v>
          </cell>
        </row>
        <row r="468">
          <cell r="A468" t="str">
            <v>GUATEMALA:502</v>
          </cell>
        </row>
        <row r="469">
          <cell r="A469" t="str">
            <v>GUINEA:224</v>
          </cell>
        </row>
        <row r="470">
          <cell r="A470" t="str">
            <v>GUINEA-BISSAU:245</v>
          </cell>
        </row>
        <row r="471">
          <cell r="A471" t="str">
            <v>GUYANA:592</v>
          </cell>
        </row>
        <row r="472">
          <cell r="A472" t="str">
            <v>HAITI:509</v>
          </cell>
        </row>
        <row r="473">
          <cell r="A473" t="str">
            <v>HONDURAS:504</v>
          </cell>
        </row>
        <row r="474">
          <cell r="A474" t="str">
            <v>HUNGARY:36</v>
          </cell>
        </row>
        <row r="475">
          <cell r="A475" t="str">
            <v>ICELAND:354</v>
          </cell>
        </row>
        <row r="476">
          <cell r="A476" t="str">
            <v>INDONESIA:62</v>
          </cell>
        </row>
        <row r="477">
          <cell r="A477" t="str">
            <v>IRAN:98</v>
          </cell>
        </row>
        <row r="478">
          <cell r="A478" t="str">
            <v>IRAQ:964</v>
          </cell>
        </row>
        <row r="479">
          <cell r="A479" t="str">
            <v>IRELAND:353</v>
          </cell>
        </row>
        <row r="480">
          <cell r="A480" t="str">
            <v>ISRAEL:972</v>
          </cell>
        </row>
        <row r="481">
          <cell r="A481" t="str">
            <v>ITALY:5</v>
          </cell>
        </row>
        <row r="482">
          <cell r="A482" t="str">
            <v>JAMAICA:1876</v>
          </cell>
        </row>
        <row r="483">
          <cell r="A483" t="str">
            <v>JAPAN:81</v>
          </cell>
        </row>
        <row r="484">
          <cell r="A484" t="str">
            <v>JORDAN:962</v>
          </cell>
        </row>
        <row r="485">
          <cell r="A485" t="str">
            <v>KAZAKHSTAN:7</v>
          </cell>
        </row>
        <row r="486">
          <cell r="A486" t="str">
            <v>KENYA:254</v>
          </cell>
        </row>
        <row r="487">
          <cell r="A487" t="str">
            <v>KIRIBATI:686</v>
          </cell>
        </row>
        <row r="488">
          <cell r="A488" t="str">
            <v>KUWAIT:965</v>
          </cell>
        </row>
        <row r="489">
          <cell r="A489" t="str">
            <v>KYRGYZSTAN:996</v>
          </cell>
        </row>
        <row r="490">
          <cell r="A490" t="str">
            <v>LAO PEOPLE'S DEMOCRATIC REPUBLIC:856</v>
          </cell>
        </row>
        <row r="491">
          <cell r="A491" t="str">
            <v>LATVIA:371</v>
          </cell>
        </row>
        <row r="492">
          <cell r="A492" t="str">
            <v>LEBANON:961</v>
          </cell>
        </row>
        <row r="493">
          <cell r="A493" t="str">
            <v>LESOTHO:266</v>
          </cell>
        </row>
        <row r="494">
          <cell r="A494" t="str">
            <v>LIBERIA:231</v>
          </cell>
        </row>
        <row r="495">
          <cell r="A495" t="str">
            <v>LIBYA:218</v>
          </cell>
        </row>
        <row r="496">
          <cell r="A496" t="str">
            <v>LIECHTENSTEIN:423</v>
          </cell>
        </row>
        <row r="497">
          <cell r="A497" t="str">
            <v>LITHUANIA:370</v>
          </cell>
        </row>
        <row r="498">
          <cell r="A498" t="str">
            <v>LUXEMBOURG:352</v>
          </cell>
        </row>
        <row r="499">
          <cell r="A499" t="str">
            <v>MACEDONIA:389</v>
          </cell>
        </row>
        <row r="500">
          <cell r="A500" t="str">
            <v>MADAGASCAR:261</v>
          </cell>
        </row>
        <row r="501">
          <cell r="A501" t="str">
            <v>MALAWI:265</v>
          </cell>
        </row>
        <row r="502">
          <cell r="A502" t="str">
            <v>MALAYSIA:60</v>
          </cell>
        </row>
        <row r="503">
          <cell r="A503" t="str">
            <v>MALDIVES:960</v>
          </cell>
        </row>
        <row r="504">
          <cell r="A504" t="str">
            <v>MALI:223</v>
          </cell>
        </row>
        <row r="505">
          <cell r="A505" t="str">
            <v>MALTA:356</v>
          </cell>
        </row>
        <row r="506">
          <cell r="A506" t="str">
            <v>MARSHALL ISLANDS:692</v>
          </cell>
        </row>
        <row r="507">
          <cell r="A507" t="str">
            <v>MAURITANIA:222</v>
          </cell>
        </row>
        <row r="508">
          <cell r="A508" t="str">
            <v>MAURITIUS:230</v>
          </cell>
        </row>
        <row r="509">
          <cell r="A509" t="str">
            <v>MEXICO:52</v>
          </cell>
        </row>
        <row r="510">
          <cell r="A510" t="str">
            <v>MICRONESIA, FEDERATED STATES OF...:691</v>
          </cell>
        </row>
        <row r="511">
          <cell r="A511" t="str">
            <v>MONACO:377</v>
          </cell>
        </row>
        <row r="512">
          <cell r="A512" t="str">
            <v>MONGOLIA:976</v>
          </cell>
        </row>
        <row r="513">
          <cell r="A513" t="str">
            <v>MONTENEGRO:382</v>
          </cell>
        </row>
        <row r="514">
          <cell r="A514" t="str">
            <v>MOROCCO:212</v>
          </cell>
        </row>
        <row r="515">
          <cell r="A515" t="str">
            <v>MOZAMBIQUE:258</v>
          </cell>
        </row>
        <row r="516">
          <cell r="A516" t="str">
            <v>MYANMAR:95</v>
          </cell>
        </row>
        <row r="517">
          <cell r="A517" t="str">
            <v>NAMIBIA:264</v>
          </cell>
        </row>
        <row r="518">
          <cell r="A518" t="str">
            <v>NAURU:674</v>
          </cell>
        </row>
        <row r="519">
          <cell r="A519" t="str">
            <v>NEPAL:977</v>
          </cell>
        </row>
        <row r="520">
          <cell r="A520" t="str">
            <v>NETHERLANDS:31</v>
          </cell>
        </row>
        <row r="521">
          <cell r="A521" t="str">
            <v>NEW ZEALAND:64</v>
          </cell>
        </row>
        <row r="522">
          <cell r="A522" t="str">
            <v>NICARAGUA:505</v>
          </cell>
        </row>
        <row r="523">
          <cell r="A523" t="str">
            <v>NIGER:227</v>
          </cell>
        </row>
        <row r="524">
          <cell r="A524" t="str">
            <v>NIGERIA:234</v>
          </cell>
        </row>
        <row r="525">
          <cell r="A525" t="str">
            <v>NORWAY:47</v>
          </cell>
        </row>
        <row r="526">
          <cell r="A526" t="str">
            <v>OMAN:968</v>
          </cell>
        </row>
        <row r="527">
          <cell r="A527" t="str">
            <v>PAKISTAN:92</v>
          </cell>
        </row>
        <row r="528">
          <cell r="A528" t="str">
            <v>PALAU:680</v>
          </cell>
        </row>
        <row r="529">
          <cell r="A529" t="str">
            <v>PANAMA:507</v>
          </cell>
        </row>
        <row r="530">
          <cell r="A530" t="str">
            <v>PAPUA NEW GUINEA:675</v>
          </cell>
        </row>
        <row r="531">
          <cell r="A531" t="str">
            <v>PARAGUAY:595</v>
          </cell>
        </row>
        <row r="532">
          <cell r="A532" t="str">
            <v>PERU:51</v>
          </cell>
        </row>
        <row r="533">
          <cell r="A533" t="str">
            <v>PHILIPPINES:63</v>
          </cell>
        </row>
        <row r="534">
          <cell r="A534" t="str">
            <v>POLAND:48</v>
          </cell>
        </row>
        <row r="535">
          <cell r="A535" t="str">
            <v>PORTUGAL:14</v>
          </cell>
        </row>
        <row r="536">
          <cell r="A536" t="str">
            <v>QATAR:974</v>
          </cell>
        </row>
        <row r="537">
          <cell r="A537" t="str">
            <v>REPUBLIC OF KOREA (SOUTH KOREA):82</v>
          </cell>
        </row>
        <row r="538">
          <cell r="A538" t="str">
            <v>REPUBLIC OF MOLDOVA:373</v>
          </cell>
        </row>
        <row r="539">
          <cell r="A539" t="str">
            <v>ROMANIA:40</v>
          </cell>
        </row>
        <row r="540">
          <cell r="A540" t="str">
            <v>RUSSIAN FEDERATION:8</v>
          </cell>
        </row>
        <row r="541">
          <cell r="A541" t="str">
            <v>RWANDA:250</v>
          </cell>
        </row>
        <row r="542">
          <cell r="A542" t="str">
            <v>SAINT KITTS AND NEVIS:1869</v>
          </cell>
        </row>
        <row r="543">
          <cell r="A543" t="str">
            <v>SAINT LUCIA:1758</v>
          </cell>
        </row>
        <row r="544">
          <cell r="A544" t="str">
            <v>SAINT VINCENT AND THE GRENADINES:1784</v>
          </cell>
        </row>
        <row r="545">
          <cell r="A545" t="str">
            <v>SAMOA:685</v>
          </cell>
        </row>
        <row r="546">
          <cell r="A546" t="str">
            <v>SAN MARINO:378</v>
          </cell>
        </row>
        <row r="547">
          <cell r="A547" t="str">
            <v>SAO TOME AND PRINCIPE:239</v>
          </cell>
        </row>
        <row r="548">
          <cell r="A548" t="str">
            <v>SAUDI ARABIA:966</v>
          </cell>
        </row>
        <row r="549">
          <cell r="A549" t="str">
            <v>SENEGAL:221</v>
          </cell>
        </row>
        <row r="550">
          <cell r="A550" t="str">
            <v>SERBIA:381</v>
          </cell>
        </row>
        <row r="551">
          <cell r="A551" t="str">
            <v>SEYCHELLES:248</v>
          </cell>
        </row>
        <row r="552">
          <cell r="A552" t="str">
            <v>SIERRA LEONE:232</v>
          </cell>
        </row>
        <row r="553">
          <cell r="A553" t="str">
            <v>SINGAPORE:65</v>
          </cell>
        </row>
        <row r="554">
          <cell r="A554" t="str">
            <v>SLOVAKIA:421</v>
          </cell>
        </row>
        <row r="555">
          <cell r="A555" t="str">
            <v>SLOVENIA:386</v>
          </cell>
        </row>
        <row r="556">
          <cell r="A556" t="str">
            <v>SOLOMON ISLANDS:677</v>
          </cell>
        </row>
        <row r="557">
          <cell r="A557" t="str">
            <v>SOMALIA:252</v>
          </cell>
        </row>
        <row r="558">
          <cell r="A558" t="str">
            <v>SOUTH AFRICA:28</v>
          </cell>
        </row>
        <row r="559">
          <cell r="A559" t="str">
            <v>SOUTH SUDAN:211</v>
          </cell>
        </row>
        <row r="560">
          <cell r="A560" t="str">
            <v>SPAIN:35</v>
          </cell>
        </row>
        <row r="561">
          <cell r="A561" t="str">
            <v>SRI LANKA:94</v>
          </cell>
        </row>
        <row r="562">
          <cell r="A562" t="str">
            <v>SUDAN:249</v>
          </cell>
        </row>
        <row r="563">
          <cell r="A563" t="str">
            <v>SURINAME:597</v>
          </cell>
        </row>
        <row r="564">
          <cell r="A564" t="str">
            <v>SWAZILAND:268</v>
          </cell>
        </row>
        <row r="565">
          <cell r="A565" t="str">
            <v>SWEDEN:46</v>
          </cell>
        </row>
        <row r="566">
          <cell r="A566" t="str">
            <v>SWITZERLAND:41</v>
          </cell>
        </row>
        <row r="567">
          <cell r="A567" t="str">
            <v>SYRIAN ARAB REPUBLIC:963</v>
          </cell>
        </row>
        <row r="568">
          <cell r="A568" t="str">
            <v>TAJIKISTAN:992</v>
          </cell>
        </row>
        <row r="569">
          <cell r="A569" t="str">
            <v>THAILAND:66</v>
          </cell>
        </row>
        <row r="570">
          <cell r="A570" t="str">
            <v>TIMOR-LESTE:670</v>
          </cell>
        </row>
        <row r="571">
          <cell r="A571" t="str">
            <v>TOGO:228</v>
          </cell>
        </row>
        <row r="572">
          <cell r="A572" t="str">
            <v>TONGA:676</v>
          </cell>
        </row>
        <row r="573">
          <cell r="A573" t="str">
            <v>TRINIDAD AND TOBAGO:1868</v>
          </cell>
        </row>
        <row r="574">
          <cell r="A574" t="str">
            <v>TUNISIA:216</v>
          </cell>
        </row>
        <row r="575">
          <cell r="A575" t="str">
            <v>TURKEY:90</v>
          </cell>
        </row>
        <row r="576">
          <cell r="A576" t="str">
            <v>TURKMENISTAN:993</v>
          </cell>
        </row>
        <row r="577">
          <cell r="A577" t="str">
            <v>TUVALU:688</v>
          </cell>
        </row>
        <row r="578">
          <cell r="A578" t="str">
            <v>UGANDA:256</v>
          </cell>
        </row>
        <row r="579">
          <cell r="A579" t="str">
            <v>UKRAINE:380</v>
          </cell>
        </row>
        <row r="580">
          <cell r="A580" t="str">
            <v>UNITED ARAB EMIRATES:971</v>
          </cell>
        </row>
        <row r="581">
          <cell r="A581" t="str">
            <v>UNITED KINGDOM OF GREAT BRITAIN AND NORTHERN IRELAND:44</v>
          </cell>
        </row>
        <row r="582">
          <cell r="A582" t="str">
            <v>UNITED REPUBLIC OF TANZANIA:255</v>
          </cell>
        </row>
        <row r="583">
          <cell r="A583" t="str">
            <v>UNITED STATES OF AMERICA:2</v>
          </cell>
        </row>
        <row r="584">
          <cell r="A584" t="str">
            <v>URUGUAY:598</v>
          </cell>
        </row>
        <row r="585">
          <cell r="A585" t="str">
            <v>UZBEKISTAN:998</v>
          </cell>
        </row>
        <row r="586">
          <cell r="A586" t="str">
            <v>VANUATU:678</v>
          </cell>
        </row>
        <row r="587">
          <cell r="A587" t="str">
            <v>VENEZUELA, BOLIVARIAN REPUBLIC OF...:58</v>
          </cell>
        </row>
        <row r="588">
          <cell r="A588" t="str">
            <v>VIETNAM:84</v>
          </cell>
        </row>
        <row r="589">
          <cell r="A589" t="str">
            <v>YEMEN:967</v>
          </cell>
        </row>
        <row r="590">
          <cell r="A590" t="str">
            <v>ZAMBIA:260</v>
          </cell>
        </row>
        <row r="591">
          <cell r="A591" t="str">
            <v>ZIMBABWE:263</v>
          </cell>
        </row>
        <row r="592">
          <cell r="A592" t="str">
            <v>OTHERS:9999</v>
          </cell>
        </row>
      </sheetData>
      <sheetData sheetId="32">
        <row r="8">
          <cell r="J8">
            <v>0</v>
          </cell>
        </row>
        <row r="9">
          <cell r="J9">
            <v>0</v>
          </cell>
        </row>
        <row r="10">
          <cell r="J10">
            <v>0</v>
          </cell>
        </row>
        <row r="11">
          <cell r="J11">
            <v>0</v>
          </cell>
        </row>
        <row r="12">
          <cell r="J12">
            <v>0</v>
          </cell>
        </row>
        <row r="13">
          <cell r="J13">
            <v>0</v>
          </cell>
        </row>
        <row r="14">
          <cell r="J14">
            <v>0</v>
          </cell>
        </row>
        <row r="17">
          <cell r="G17">
            <v>0</v>
          </cell>
        </row>
        <row r="18">
          <cell r="G18">
            <v>0</v>
          </cell>
        </row>
        <row r="401">
          <cell r="B401" t="str">
            <v> AFGHANISTAN:93</v>
          </cell>
        </row>
        <row r="402">
          <cell r="B402" t="str">
            <v> ALASKA :1907</v>
          </cell>
        </row>
        <row r="403">
          <cell r="B403" t="str">
            <v> ALBANIA :355</v>
          </cell>
        </row>
        <row r="404">
          <cell r="B404" t="str">
            <v> ALGERIA :213</v>
          </cell>
        </row>
        <row r="405">
          <cell r="B405" t="str">
            <v> ANDORRA :376</v>
          </cell>
        </row>
        <row r="406">
          <cell r="B406" t="str">
            <v> ANGOLA:244</v>
          </cell>
        </row>
        <row r="407">
          <cell r="B407" t="str">
            <v> ANGUILLA:1264</v>
          </cell>
        </row>
        <row r="408">
          <cell r="B408" t="str">
            <v> ANTIGUA :1268</v>
          </cell>
        </row>
        <row r="409">
          <cell r="B409" t="str">
            <v> ARGENTINA :54</v>
          </cell>
        </row>
        <row r="410">
          <cell r="B410" t="str">
            <v> ARMENIA :374</v>
          </cell>
        </row>
        <row r="411">
          <cell r="B411" t="str">
            <v> ARUBA :297</v>
          </cell>
        </row>
        <row r="412">
          <cell r="B412" t="str">
            <v> ASCENSION:247</v>
          </cell>
        </row>
        <row r="413">
          <cell r="B413" t="str">
            <v> AUSTRALIA :61</v>
          </cell>
        </row>
        <row r="414">
          <cell r="B414" t="str">
            <v> AUSTRIA :43</v>
          </cell>
        </row>
        <row r="415">
          <cell r="B415" t="str">
            <v> AZERBAIJAN REPUBLIC:994</v>
          </cell>
        </row>
        <row r="416">
          <cell r="B416" t="str">
            <v> AZORES:351</v>
          </cell>
        </row>
        <row r="417">
          <cell r="B417" t="str">
            <v> BAHAMAS:1242</v>
          </cell>
        </row>
        <row r="418">
          <cell r="B418" t="str">
            <v> BAHARIN :973</v>
          </cell>
        </row>
        <row r="419">
          <cell r="B419" t="str">
            <v> BANGLADESH:880</v>
          </cell>
        </row>
        <row r="420">
          <cell r="B420" t="str">
            <v> BARBADOS :1246</v>
          </cell>
        </row>
        <row r="421">
          <cell r="B421" t="str">
            <v> BELARUS :375</v>
          </cell>
        </row>
        <row r="422">
          <cell r="B422" t="str">
            <v> BELGIUM :32</v>
          </cell>
        </row>
        <row r="423">
          <cell r="B423" t="str">
            <v> BELIZE:501</v>
          </cell>
        </row>
        <row r="424">
          <cell r="B424" t="str">
            <v> BENIN :229</v>
          </cell>
        </row>
        <row r="425">
          <cell r="B425" t="str">
            <v> BHUTAN :975</v>
          </cell>
        </row>
        <row r="426">
          <cell r="B426" t="str">
            <v> BOLIVIA :591</v>
          </cell>
        </row>
        <row r="427">
          <cell r="B427" t="str">
            <v> BOSNIA &amp; HERZEGOVINA :387</v>
          </cell>
        </row>
        <row r="428">
          <cell r="B428" t="str">
            <v> BOTSWANA, REPUBLIC OF:267</v>
          </cell>
        </row>
        <row r="429">
          <cell r="B429" t="str">
            <v> BRAZIL:55</v>
          </cell>
        </row>
        <row r="430">
          <cell r="B430" t="str">
            <v> BRUNEI :673</v>
          </cell>
        </row>
        <row r="431">
          <cell r="B431" t="str">
            <v> BULGARIA :359</v>
          </cell>
        </row>
        <row r="432">
          <cell r="B432" t="str">
            <v> BURKINA FASSO :226</v>
          </cell>
        </row>
        <row r="433">
          <cell r="B433" t="str">
            <v> BURUNDI :257</v>
          </cell>
        </row>
        <row r="434">
          <cell r="B434" t="str">
            <v> CANADA :1</v>
          </cell>
        </row>
        <row r="435">
          <cell r="B435" t="str">
            <v> CANARY ISLAND :34</v>
          </cell>
        </row>
        <row r="436">
          <cell r="B436" t="str">
            <v> CAPE VERDE :238</v>
          </cell>
        </row>
        <row r="437">
          <cell r="B437" t="str">
            <v> CAYMAN ISLAND :1345</v>
          </cell>
        </row>
        <row r="438">
          <cell r="B438" t="str">
            <v> CENTRAL AFRICAN REPUBLIC:236</v>
          </cell>
        </row>
        <row r="439">
          <cell r="B439" t="str">
            <v> CHILE :56</v>
          </cell>
        </row>
        <row r="440">
          <cell r="B440" t="str">
            <v> CHINA:86</v>
          </cell>
        </row>
        <row r="441">
          <cell r="B441" t="str">
            <v> CHRISTMAS ISLAND :61</v>
          </cell>
        </row>
        <row r="442">
          <cell r="B442" t="str">
            <v> CISKEI :27</v>
          </cell>
        </row>
        <row r="443">
          <cell r="B443" t="str">
            <v> COCOSKEELING ISLAND :672</v>
          </cell>
        </row>
        <row r="444">
          <cell r="B444" t="str">
            <v> COLOMBIA:57</v>
          </cell>
        </row>
        <row r="445">
          <cell r="B445" t="str">
            <v> COOK ISLAND :682</v>
          </cell>
        </row>
        <row r="446">
          <cell r="B446" t="str">
            <v> COSTA RICA :506</v>
          </cell>
        </row>
        <row r="447">
          <cell r="B447" t="str">
            <v> CROATIA :385</v>
          </cell>
        </row>
        <row r="448">
          <cell r="B448" t="str">
            <v> CUBA :53</v>
          </cell>
        </row>
        <row r="449">
          <cell r="B449" t="str">
            <v> CYPRUS :357</v>
          </cell>
        </row>
        <row r="450">
          <cell r="B450" t="str">
            <v> CZECH REPUBLIC :420</v>
          </cell>
        </row>
        <row r="451">
          <cell r="B451" t="str">
            <v> DIEGO GARCIA:246</v>
          </cell>
        </row>
        <row r="452">
          <cell r="B452" t="str">
            <v> DJIBOUTI :253</v>
          </cell>
        </row>
        <row r="453">
          <cell r="B453" t="str">
            <v> DOMANICCAN REPUBLIC :1809</v>
          </cell>
        </row>
        <row r="454">
          <cell r="B454" t="str">
            <v> DOMINICA ISLAND:1767</v>
          </cell>
        </row>
        <row r="455">
          <cell r="B455" t="str">
            <v> EAST TIMOR :670</v>
          </cell>
        </row>
        <row r="456">
          <cell r="B456" t="str">
            <v> EGYPT:20</v>
          </cell>
        </row>
        <row r="457">
          <cell r="B457" t="str">
            <v> EL SALVADOR :503</v>
          </cell>
        </row>
        <row r="458">
          <cell r="B458" t="str">
            <v> EQUATORIAL GUINEA:240</v>
          </cell>
        </row>
        <row r="459">
          <cell r="B459" t="str">
            <v> ERITREA :291</v>
          </cell>
        </row>
        <row r="460">
          <cell r="B460" t="str">
            <v> ESTONIA :372</v>
          </cell>
        </row>
        <row r="461">
          <cell r="B461" t="str">
            <v> ETHIOPIA :251</v>
          </cell>
        </row>
        <row r="462">
          <cell r="B462" t="str">
            <v> FALKLAND ISLAND :500</v>
          </cell>
        </row>
        <row r="463">
          <cell r="B463" t="str">
            <v> FAROE ISLAND :298</v>
          </cell>
        </row>
        <row r="464">
          <cell r="B464" t="str">
            <v> FIJI REPUBLIC:679</v>
          </cell>
        </row>
        <row r="465">
          <cell r="B465" t="str">
            <v> FINLAND :358</v>
          </cell>
        </row>
        <row r="466">
          <cell r="B466" t="str">
            <v> FR POLYNESIA :689</v>
          </cell>
        </row>
        <row r="467">
          <cell r="B467" t="str">
            <v> FRANCE:33</v>
          </cell>
        </row>
        <row r="468">
          <cell r="B468" t="str">
            <v> FRENCH GUIANA :594</v>
          </cell>
        </row>
        <row r="469">
          <cell r="B469" t="str">
            <v> GABONESE REPUBLIC :241</v>
          </cell>
        </row>
        <row r="470">
          <cell r="B470" t="str">
            <v> GAMBIA :220</v>
          </cell>
        </row>
        <row r="471">
          <cell r="B471" t="str">
            <v> GEORGIA :995</v>
          </cell>
        </row>
        <row r="472">
          <cell r="B472" t="str">
            <v> GIBRALTOR :350</v>
          </cell>
        </row>
        <row r="473">
          <cell r="B473" t="str">
            <v> GREENLAND:299</v>
          </cell>
        </row>
        <row r="474">
          <cell r="B474" t="str">
            <v> GUADELOPE :590</v>
          </cell>
        </row>
        <row r="475">
          <cell r="B475" t="str">
            <v> GUATEMALA :502</v>
          </cell>
        </row>
        <row r="476">
          <cell r="B476" t="str">
            <v> GUINEA BISSAU :245</v>
          </cell>
        </row>
        <row r="477">
          <cell r="B477" t="str">
            <v> GUINEA REPUBLIC :224</v>
          </cell>
        </row>
        <row r="478">
          <cell r="B478" t="str">
            <v> GUYANA REPUBLIC:592</v>
          </cell>
        </row>
        <row r="479">
          <cell r="B479" t="str">
            <v> HAITI REPUBLIC :509</v>
          </cell>
        </row>
        <row r="480">
          <cell r="B480" t="str">
            <v> HAWAII :1808</v>
          </cell>
        </row>
        <row r="481">
          <cell r="B481" t="str">
            <v> HUNGARY :36</v>
          </cell>
        </row>
        <row r="482">
          <cell r="B482" t="str">
            <v> ICELAND :354</v>
          </cell>
        </row>
        <row r="483">
          <cell r="B483" t="str">
            <v> INDONESIA:62</v>
          </cell>
        </row>
        <row r="484">
          <cell r="B484" t="str">
            <v> IRAN :98</v>
          </cell>
        </row>
        <row r="485">
          <cell r="B485" t="str">
            <v> IRAQ :964</v>
          </cell>
        </row>
        <row r="486">
          <cell r="B486" t="str">
            <v> IRELAND :353</v>
          </cell>
        </row>
        <row r="487">
          <cell r="B487" t="str">
            <v> ISRAEL :972</v>
          </cell>
        </row>
        <row r="488">
          <cell r="B488" t="str">
            <v> ITALY:39</v>
          </cell>
        </row>
        <row r="489">
          <cell r="B489" t="str">
            <v> IVORY COAST (COTE D' IVORIE):225</v>
          </cell>
        </row>
        <row r="490">
          <cell r="B490" t="str">
            <v> JAMAICA :1876</v>
          </cell>
        </row>
        <row r="491">
          <cell r="B491" t="str">
            <v> JAPAN :81</v>
          </cell>
        </row>
        <row r="492">
          <cell r="B492" t="str">
            <v> JORDAN :962</v>
          </cell>
        </row>
        <row r="493">
          <cell r="B493" t="str">
            <v> KAMPUCHEA (CAMBODIA) :855</v>
          </cell>
        </row>
        <row r="494">
          <cell r="B494" t="str">
            <v> KAZAKISTAN :7</v>
          </cell>
        </row>
        <row r="495">
          <cell r="B495" t="str">
            <v> KENYA :254</v>
          </cell>
        </row>
        <row r="496">
          <cell r="B496" t="str">
            <v> KIRGHISTAN:996</v>
          </cell>
        </row>
        <row r="497">
          <cell r="B497" t="str">
            <v> KIRIBATI :686</v>
          </cell>
        </row>
        <row r="498">
          <cell r="B498" t="str">
            <v> KUWAIT :965</v>
          </cell>
        </row>
        <row r="499">
          <cell r="B499" t="str">
            <v> LAOS :856</v>
          </cell>
        </row>
        <row r="500">
          <cell r="B500" t="str">
            <v> LATVIA:371</v>
          </cell>
        </row>
        <row r="501">
          <cell r="B501" t="str">
            <v> LEBANON :961</v>
          </cell>
        </row>
        <row r="502">
          <cell r="B502" t="str">
            <v> LESOTHO :266</v>
          </cell>
        </row>
        <row r="503">
          <cell r="B503" t="str">
            <v> LIBERIA :231</v>
          </cell>
        </row>
        <row r="504">
          <cell r="B504" t="str">
            <v> LIBYA :218</v>
          </cell>
        </row>
        <row r="505">
          <cell r="B505" t="str">
            <v> LIECHTENSTEIN :423</v>
          </cell>
        </row>
        <row r="506">
          <cell r="B506" t="str">
            <v> LITHVANIA:370</v>
          </cell>
        </row>
        <row r="507">
          <cell r="B507" t="str">
            <v> MACEDONIA :389</v>
          </cell>
        </row>
        <row r="508">
          <cell r="B508" t="str">
            <v> MADEIRA ISLAND :351</v>
          </cell>
        </row>
        <row r="509">
          <cell r="B509" t="str">
            <v> MALAWI :265</v>
          </cell>
        </row>
        <row r="510">
          <cell r="B510" t="str">
            <v> MALAYSIA :60</v>
          </cell>
        </row>
        <row r="511">
          <cell r="B511" t="str">
            <v> MALDIVES:960</v>
          </cell>
        </row>
        <row r="512">
          <cell r="B512" t="str">
            <v> MALI :223</v>
          </cell>
        </row>
        <row r="513">
          <cell r="B513" t="str">
            <v> MALTA :356</v>
          </cell>
        </row>
        <row r="514">
          <cell r="B514" t="str">
            <v> MANGOLIA :976</v>
          </cell>
        </row>
        <row r="515">
          <cell r="B515" t="str">
            <v> MARIANA ISLAND :1670</v>
          </cell>
        </row>
        <row r="516">
          <cell r="B516" t="str">
            <v> MARSHALL ISLAND :692</v>
          </cell>
        </row>
        <row r="517">
          <cell r="B517" t="str">
            <v> MARTINIQUE :596</v>
          </cell>
        </row>
        <row r="518">
          <cell r="B518" t="str">
            <v> MAURITANIA :222</v>
          </cell>
        </row>
        <row r="519">
          <cell r="B519" t="str">
            <v> MAURITIUS:230</v>
          </cell>
        </row>
        <row r="520">
          <cell r="B520" t="str">
            <v> MAYOTTE :269</v>
          </cell>
        </row>
        <row r="521">
          <cell r="B521" t="str">
            <v> MEXICO:52</v>
          </cell>
        </row>
        <row r="522">
          <cell r="B522" t="str">
            <v> MICRONESIA :691</v>
          </cell>
        </row>
        <row r="523">
          <cell r="B523" t="str">
            <v> MONTSERRAT :1664</v>
          </cell>
        </row>
        <row r="524">
          <cell r="B524" t="str">
            <v> MOZAMBIQUE :258</v>
          </cell>
        </row>
        <row r="525">
          <cell r="B525" t="str">
            <v> NAMIBIA :264</v>
          </cell>
        </row>
        <row r="526">
          <cell r="B526" t="str">
            <v> NEPAL :977</v>
          </cell>
        </row>
        <row r="527">
          <cell r="B527" t="str">
            <v> NETHERLANDS :31</v>
          </cell>
        </row>
        <row r="528">
          <cell r="B528" t="str">
            <v> NETHERLANDS ANTHILLES :599</v>
          </cell>
        </row>
        <row r="529">
          <cell r="B529" t="str">
            <v> NEW CALEDONIA :687</v>
          </cell>
        </row>
        <row r="530">
          <cell r="B530" t="str">
            <v> NEW ZEALAND:64</v>
          </cell>
        </row>
        <row r="531">
          <cell r="B531" t="str">
            <v> NICARAGUA:505</v>
          </cell>
        </row>
        <row r="532">
          <cell r="B532" t="str">
            <v> NIGER :227</v>
          </cell>
        </row>
        <row r="533">
          <cell r="B533" t="str">
            <v> NIGERIA :234</v>
          </cell>
        </row>
        <row r="534">
          <cell r="B534" t="str">
            <v> NIUE ISLAND :683</v>
          </cell>
        </row>
        <row r="535">
          <cell r="B535" t="str">
            <v> NORFORK ISLAND:672</v>
          </cell>
        </row>
        <row r="536">
          <cell r="B536" t="str">
            <v> NORTH KOREA:850</v>
          </cell>
        </row>
        <row r="537">
          <cell r="B537" t="str">
            <v> PAKISTAN:92</v>
          </cell>
        </row>
        <row r="538">
          <cell r="B538" t="str">
            <v> PALAU :680</v>
          </cell>
        </row>
        <row r="539">
          <cell r="B539" t="str">
            <v> PALESTINE:970</v>
          </cell>
        </row>
        <row r="540">
          <cell r="B540" t="str">
            <v> PANAMA :507</v>
          </cell>
        </row>
        <row r="541">
          <cell r="B541" t="str">
            <v> PAPUA NEW GUINEA :675</v>
          </cell>
        </row>
        <row r="542">
          <cell r="B542" t="str">
            <v> PARAGUAY :595</v>
          </cell>
        </row>
        <row r="543">
          <cell r="B543" t="str">
            <v> PERU :51</v>
          </cell>
        </row>
        <row r="544">
          <cell r="B544" t="str">
            <v> PHILIPPINES:63</v>
          </cell>
        </row>
        <row r="545">
          <cell r="B545" t="str">
            <v> POLAND :48</v>
          </cell>
        </row>
        <row r="546">
          <cell r="B546" t="str">
            <v> PORTUGAL:351</v>
          </cell>
        </row>
        <row r="547">
          <cell r="B547" t="str">
            <v> PUERTO RICO:1787</v>
          </cell>
        </row>
        <row r="548">
          <cell r="B548" t="str">
            <v> QATAR :974</v>
          </cell>
        </row>
        <row r="549">
          <cell r="B549" t="str">
            <v> REUNION :262</v>
          </cell>
        </row>
        <row r="550">
          <cell r="B550" t="str">
            <v> RODRIGUES ISLAND :230</v>
          </cell>
        </row>
        <row r="551">
          <cell r="B551" t="str">
            <v> ROMANIA:40</v>
          </cell>
        </row>
        <row r="552">
          <cell r="B552" t="str">
            <v> RUSSIA:7</v>
          </cell>
        </row>
        <row r="553">
          <cell r="B553" t="str">
            <v> RWANDESE REPUBLIC:250</v>
          </cell>
        </row>
        <row r="554">
          <cell r="B554" t="str">
            <v> SAMOA AMERICAN:684</v>
          </cell>
        </row>
        <row r="555">
          <cell r="B555" t="str">
            <v> SAMOA WESTERN :685</v>
          </cell>
        </row>
        <row r="556">
          <cell r="B556" t="str">
            <v> SAN MARINO:378</v>
          </cell>
        </row>
        <row r="557">
          <cell r="B557" t="str">
            <v> SAUDI ARABIA:966</v>
          </cell>
        </row>
        <row r="558">
          <cell r="B558" t="str">
            <v> SENEGAL:221</v>
          </cell>
        </row>
        <row r="559">
          <cell r="B559" t="str">
            <v> SEYCHELLES :248</v>
          </cell>
        </row>
        <row r="560">
          <cell r="B560" t="str">
            <v> SIERRALEONE:232</v>
          </cell>
        </row>
        <row r="561">
          <cell r="B561" t="str">
            <v> SINGAPORE :65</v>
          </cell>
        </row>
        <row r="562">
          <cell r="B562" t="str">
            <v> SLOVAK REPUBLIC :421</v>
          </cell>
        </row>
        <row r="563">
          <cell r="B563" t="str">
            <v> SLOVENIA:386</v>
          </cell>
        </row>
        <row r="564">
          <cell r="B564" t="str">
            <v> SOLOMAN ISLAND :677</v>
          </cell>
        </row>
        <row r="565">
          <cell r="B565" t="str">
            <v> SOMALIA DEMOCRATIC REPUBLIC :252</v>
          </cell>
        </row>
        <row r="566">
          <cell r="B566" t="str">
            <v> SOUTH AFRICA :27</v>
          </cell>
        </row>
        <row r="567">
          <cell r="B567" t="str">
            <v> SOUTH KOREA :82</v>
          </cell>
        </row>
        <row r="568">
          <cell r="B568" t="str">
            <v> SPAIN :34</v>
          </cell>
        </row>
        <row r="569">
          <cell r="B569" t="str">
            <v> SRILANKA :94</v>
          </cell>
        </row>
        <row r="570">
          <cell r="B570" t="str">
            <v> ST. HELENA :290</v>
          </cell>
        </row>
        <row r="571">
          <cell r="B571" t="str">
            <v> ST. KITTS/NAVIS ISLAND :1869</v>
          </cell>
        </row>
        <row r="572">
          <cell r="B572" t="str">
            <v> ST. LUCIA :1758</v>
          </cell>
        </row>
        <row r="573">
          <cell r="B573" t="str">
            <v> ST. PIERRE &amp; MIQUELIOM:508</v>
          </cell>
        </row>
        <row r="574">
          <cell r="B574" t="str">
            <v> ST. TOME &amp; PRINCEP :239</v>
          </cell>
        </row>
        <row r="575">
          <cell r="B575" t="str">
            <v> ST. VINCENT &amp; THE GRENADIAN:1784</v>
          </cell>
        </row>
        <row r="576">
          <cell r="B576" t="str">
            <v> SUDAN :249</v>
          </cell>
        </row>
        <row r="577">
          <cell r="B577" t="str">
            <v> SURINAM :597</v>
          </cell>
        </row>
        <row r="578">
          <cell r="B578" t="str">
            <v> SWAZILAND :268</v>
          </cell>
        </row>
        <row r="579">
          <cell r="B579" t="str">
            <v> SWITZERLAND:41</v>
          </cell>
        </row>
        <row r="580">
          <cell r="B580" t="str">
            <v> SYRIA :963</v>
          </cell>
        </row>
        <row r="581">
          <cell r="B581" t="str">
            <v> TAIWAN:886</v>
          </cell>
        </row>
        <row r="582">
          <cell r="B582" t="str">
            <v> TANZANIA :255</v>
          </cell>
        </row>
        <row r="583">
          <cell r="B583" t="str">
            <v> TAZAKISTAN :992</v>
          </cell>
        </row>
        <row r="584">
          <cell r="B584" t="str">
            <v> THAILAND :66</v>
          </cell>
        </row>
        <row r="585">
          <cell r="B585" t="str">
            <v> TOGOLESE REPUBLIC :228</v>
          </cell>
        </row>
        <row r="586">
          <cell r="B586" t="str">
            <v> TOKELAU ISLAND :690</v>
          </cell>
        </row>
        <row r="587">
          <cell r="B587" t="str">
            <v> TRANSKEI :27</v>
          </cell>
        </row>
        <row r="588">
          <cell r="B588" t="str">
            <v> TRINIDAD &amp; TOBAGO:1868</v>
          </cell>
        </row>
        <row r="589">
          <cell r="B589" t="str">
            <v> TUNISIA :216</v>
          </cell>
        </row>
        <row r="590">
          <cell r="B590" t="str">
            <v> TURKEY :90</v>
          </cell>
        </row>
        <row r="591">
          <cell r="B591" t="str">
            <v> TURKMENISTAN :993</v>
          </cell>
        </row>
        <row r="592">
          <cell r="B592" t="str">
            <v> TURKS &amp; CAICOS ISLANDS :1649</v>
          </cell>
        </row>
        <row r="593">
          <cell r="B593" t="str">
            <v> TUVALU :688</v>
          </cell>
        </row>
        <row r="594">
          <cell r="B594" t="str">
            <v> UAE :971</v>
          </cell>
        </row>
        <row r="595">
          <cell r="B595" t="str">
            <v> UK :44</v>
          </cell>
        </row>
        <row r="596">
          <cell r="B596" t="str">
            <v> UKRAINE :380</v>
          </cell>
        </row>
        <row r="597">
          <cell r="B597" t="str">
            <v> USA :1</v>
          </cell>
        </row>
        <row r="598">
          <cell r="B598" t="str">
            <v> UZBEKISTAN :998</v>
          </cell>
        </row>
        <row r="599">
          <cell r="B599" t="str">
            <v> VANAUTU :678</v>
          </cell>
        </row>
        <row r="600">
          <cell r="B600" t="str">
            <v> VATICAN CITY :39</v>
          </cell>
        </row>
        <row r="601">
          <cell r="B601" t="str">
            <v> VENDA :27</v>
          </cell>
        </row>
        <row r="602">
          <cell r="B602" t="str">
            <v> VENEZUELA:58</v>
          </cell>
        </row>
        <row r="603">
          <cell r="B603" t="str">
            <v> VIETNAM :84</v>
          </cell>
        </row>
        <row r="604">
          <cell r="B604" t="str">
            <v> VIRGIN ISLAND (BRI) :1284</v>
          </cell>
        </row>
        <row r="605">
          <cell r="B605" t="str">
            <v> VIRGIN ISLAND (USA):1340</v>
          </cell>
        </row>
        <row r="606">
          <cell r="B606" t="str">
            <v> WALLIS &amp; FUTUNA ISLAND :681</v>
          </cell>
        </row>
        <row r="607">
          <cell r="B607" t="str">
            <v> YUGOSLAVIA :381</v>
          </cell>
        </row>
        <row r="608">
          <cell r="B608" t="str">
            <v> ZAIRE :243</v>
          </cell>
        </row>
        <row r="609">
          <cell r="B609" t="str">
            <v> ZAMBIA :260</v>
          </cell>
        </row>
        <row r="610">
          <cell r="B610" t="str">
            <v> ZIMBABWE :263</v>
          </cell>
        </row>
        <row r="611">
          <cell r="B611" t="str">
            <v>BERMUDA :1441</v>
          </cell>
        </row>
        <row r="612">
          <cell r="B612" t="str">
            <v>BOPUPATSWANA:27</v>
          </cell>
        </row>
        <row r="613">
          <cell r="B613" t="str">
            <v>CAMEROON :237</v>
          </cell>
        </row>
        <row r="614">
          <cell r="B614" t="str">
            <v>CHAD :235</v>
          </cell>
        </row>
        <row r="615">
          <cell r="B615" t="str">
            <v>COMOROS :269</v>
          </cell>
        </row>
        <row r="616">
          <cell r="B616" t="str">
            <v>CONGO :242</v>
          </cell>
        </row>
        <row r="617">
          <cell r="B617" t="str">
            <v>DENMARK :45</v>
          </cell>
        </row>
        <row r="618">
          <cell r="B618" t="str">
            <v>ECUADOR :593</v>
          </cell>
        </row>
        <row r="619">
          <cell r="B619" t="str">
            <v>GERMANY :49</v>
          </cell>
        </row>
        <row r="620">
          <cell r="B620" t="str">
            <v>GHANA :233</v>
          </cell>
        </row>
        <row r="621">
          <cell r="B621" t="str">
            <v>GREECE :30</v>
          </cell>
        </row>
        <row r="622">
          <cell r="B622" t="str">
            <v>GRENEDA :1473</v>
          </cell>
        </row>
        <row r="623">
          <cell r="B623" t="str">
            <v>GUAM :1671</v>
          </cell>
        </row>
        <row r="624">
          <cell r="B624" t="str">
            <v>HONDURAS :504</v>
          </cell>
        </row>
        <row r="625">
          <cell r="B625" t="str">
            <v>HONGKONG:852</v>
          </cell>
        </row>
        <row r="626">
          <cell r="B626" t="str">
            <v>LUXUMBURG:352</v>
          </cell>
        </row>
        <row r="627">
          <cell r="B627" t="str">
            <v>MACAO:853</v>
          </cell>
        </row>
        <row r="628">
          <cell r="B628" t="str">
            <v>MADAGASCAR:261</v>
          </cell>
        </row>
        <row r="629">
          <cell r="B629" t="str">
            <v>MOLDOVA :373</v>
          </cell>
        </row>
        <row r="630">
          <cell r="B630" t="str">
            <v>MONACO :377</v>
          </cell>
        </row>
        <row r="631">
          <cell r="B631" t="str">
            <v>MOROCCO :212</v>
          </cell>
        </row>
        <row r="632">
          <cell r="B632" t="str">
            <v>MYANMAR :95</v>
          </cell>
        </row>
        <row r="633">
          <cell r="B633" t="str">
            <v>NAURU :674</v>
          </cell>
        </row>
        <row r="634">
          <cell r="B634" t="str">
            <v>NORWAY :47</v>
          </cell>
        </row>
        <row r="635">
          <cell r="B635" t="str">
            <v>OMAN :968</v>
          </cell>
        </row>
        <row r="636">
          <cell r="B636" t="str">
            <v>SWEDEN :46</v>
          </cell>
        </row>
        <row r="637">
          <cell r="B637" t="str">
            <v>TONGA :676</v>
          </cell>
        </row>
        <row r="638">
          <cell r="B638" t="str">
            <v>UGANDA :256</v>
          </cell>
        </row>
        <row r="639">
          <cell r="B639" t="str">
            <v>URUGUAY:598</v>
          </cell>
        </row>
        <row r="640">
          <cell r="B640" t="str">
            <v>YEMEN :967</v>
          </cell>
        </row>
      </sheetData>
      <sheetData sheetId="33">
        <row r="24">
          <cell r="J24">
            <v>0</v>
          </cell>
        </row>
        <row r="25">
          <cell r="J25">
            <v>0</v>
          </cell>
        </row>
        <row r="26">
          <cell r="J26">
            <v>0</v>
          </cell>
        </row>
        <row r="27">
          <cell r="J27">
            <v>0</v>
          </cell>
        </row>
        <row r="28">
          <cell r="J28">
            <v>0</v>
          </cell>
        </row>
        <row r="29">
          <cell r="J29">
            <v>0</v>
          </cell>
        </row>
        <row r="30">
          <cell r="J30">
            <v>0</v>
          </cell>
        </row>
      </sheetData>
      <sheetData sheetId="34">
        <row r="13">
          <cell r="F13">
            <v>0</v>
          </cell>
          <cell r="G13">
            <v>0</v>
          </cell>
          <cell r="H13">
            <v>0</v>
          </cell>
        </row>
        <row r="16">
          <cell r="H16">
            <v>0</v>
          </cell>
        </row>
        <row r="17">
          <cell r="H17">
            <v>0</v>
          </cell>
        </row>
        <row r="400">
          <cell r="A400" t="str">
            <v>AFGHANISTAN:93</v>
          </cell>
        </row>
        <row r="401">
          <cell r="A401" t="str">
            <v>ALBANIA:355</v>
          </cell>
        </row>
        <row r="402">
          <cell r="A402" t="str">
            <v>ALGERIA:213</v>
          </cell>
        </row>
        <row r="403">
          <cell r="A403" t="str">
            <v>ANDORRA:376</v>
          </cell>
        </row>
        <row r="404">
          <cell r="A404" t="str">
            <v>ANGOLA:244</v>
          </cell>
        </row>
        <row r="405">
          <cell r="A405" t="str">
            <v>ANTIGUA AND BARBUDA:1268</v>
          </cell>
        </row>
        <row r="406">
          <cell r="A406" t="str">
            <v>ARGENTINA:54</v>
          </cell>
        </row>
        <row r="407">
          <cell r="A407" t="str">
            <v>ARMENIA:374</v>
          </cell>
        </row>
        <row r="408">
          <cell r="A408" t="str">
            <v>AUSTRALIA:61</v>
          </cell>
        </row>
        <row r="409">
          <cell r="A409" t="str">
            <v>AUSTRIA:43</v>
          </cell>
        </row>
        <row r="410">
          <cell r="A410" t="str">
            <v>AZERBAIJAN:994</v>
          </cell>
        </row>
        <row r="411">
          <cell r="A411" t="str">
            <v>BAHAMAS:1242</v>
          </cell>
        </row>
        <row r="412">
          <cell r="A412" t="str">
            <v>BAHRAIN:973</v>
          </cell>
        </row>
        <row r="413">
          <cell r="A413" t="str">
            <v>BANGLADESH:880</v>
          </cell>
        </row>
        <row r="414">
          <cell r="A414" t="str">
            <v>BARBADOS:1246</v>
          </cell>
        </row>
        <row r="415">
          <cell r="A415" t="str">
            <v>BELARUS:375</v>
          </cell>
        </row>
        <row r="416">
          <cell r="A416" t="str">
            <v>BELGIUM:32</v>
          </cell>
        </row>
        <row r="417">
          <cell r="A417" t="str">
            <v>BELIZE:501</v>
          </cell>
        </row>
        <row r="418">
          <cell r="A418" t="str">
            <v>BENIN:229</v>
          </cell>
        </row>
        <row r="419">
          <cell r="A419" t="str">
            <v>BHUTAN:975</v>
          </cell>
        </row>
        <row r="420">
          <cell r="A420" t="str">
            <v>BOLIVIA :591</v>
          </cell>
        </row>
        <row r="421">
          <cell r="A421" t="str">
            <v>BOSNIA AND HERZEGOVINA:387</v>
          </cell>
        </row>
        <row r="422">
          <cell r="A422" t="str">
            <v>BOTSWANA:267</v>
          </cell>
        </row>
        <row r="423">
          <cell r="A423" t="str">
            <v>BRAZIL:55</v>
          </cell>
        </row>
        <row r="424">
          <cell r="A424" t="str">
            <v>BRUNEI DARUSSALAM:673</v>
          </cell>
        </row>
        <row r="425">
          <cell r="A425" t="str">
            <v>BULGARIA:359</v>
          </cell>
        </row>
        <row r="426">
          <cell r="A426" t="str">
            <v>BURKINA FASO:226</v>
          </cell>
        </row>
        <row r="427">
          <cell r="A427" t="str">
            <v>BURUNDI:257</v>
          </cell>
        </row>
        <row r="428">
          <cell r="A428" t="str">
            <v>CAMBODIA:855</v>
          </cell>
        </row>
        <row r="429">
          <cell r="A429" t="str">
            <v>CAMEROON:237</v>
          </cell>
        </row>
        <row r="430">
          <cell r="A430" t="str">
            <v>CANADA:1</v>
          </cell>
        </row>
        <row r="431">
          <cell r="A431" t="str">
            <v>CAPE VERDE:238</v>
          </cell>
        </row>
        <row r="432">
          <cell r="A432" t="str">
            <v>CENTRAL AFRICAN REPUBLIC:236</v>
          </cell>
        </row>
        <row r="433">
          <cell r="A433" t="str">
            <v>CHAD:235</v>
          </cell>
        </row>
        <row r="434">
          <cell r="A434" t="str">
            <v>CHILE:56</v>
          </cell>
        </row>
        <row r="435">
          <cell r="A435" t="str">
            <v>CHINA:86</v>
          </cell>
        </row>
        <row r="436">
          <cell r="A436" t="str">
            <v>COLOMBIA:57</v>
          </cell>
        </row>
        <row r="437">
          <cell r="A437" t="str">
            <v>COMOROS:270</v>
          </cell>
        </row>
        <row r="438">
          <cell r="A438" t="str">
            <v>CONGO, REPUBLIC OF THE...:242</v>
          </cell>
        </row>
        <row r="439">
          <cell r="A439" t="str">
            <v>COSTA RICA:506</v>
          </cell>
        </row>
        <row r="440">
          <cell r="A440" t="str">
            <v>CÔTE D'IVOIRE (IVORY COAST):225</v>
          </cell>
        </row>
        <row r="441">
          <cell r="A441" t="str">
            <v>CROATIA:385</v>
          </cell>
        </row>
        <row r="442">
          <cell r="A442" t="str">
            <v>CUBA:53</v>
          </cell>
        </row>
        <row r="443">
          <cell r="A443" t="str">
            <v>CYPRUS:357</v>
          </cell>
        </row>
        <row r="444">
          <cell r="A444" t="str">
            <v>CZECH REPUBLIC:420</v>
          </cell>
        </row>
        <row r="445">
          <cell r="A445" t="str">
            <v>DEMOCRATIC PEOPLE'S REPUBLIC OF KOREA (NORTH KOREA):850</v>
          </cell>
        </row>
        <row r="446">
          <cell r="A446" t="str">
            <v>DEMOCRATIC REPUBLIC OF THE CONGO:243</v>
          </cell>
        </row>
        <row r="447">
          <cell r="A447" t="str">
            <v>DENMARK:45</v>
          </cell>
        </row>
        <row r="448">
          <cell r="A448" t="str">
            <v>DJIBOUTI:253</v>
          </cell>
        </row>
        <row r="449">
          <cell r="A449" t="str">
            <v>DOMINICA:1767</v>
          </cell>
        </row>
        <row r="450">
          <cell r="A450" t="str">
            <v>DOMINICAN REPUBLIC:1809</v>
          </cell>
        </row>
        <row r="451">
          <cell r="A451" t="str">
            <v>ECUADOR:593</v>
          </cell>
        </row>
        <row r="452">
          <cell r="A452" t="str">
            <v>EGYPT:20</v>
          </cell>
        </row>
        <row r="453">
          <cell r="A453" t="str">
            <v>EL SALVADOR:503</v>
          </cell>
        </row>
        <row r="454">
          <cell r="A454" t="str">
            <v>EQUATORIAL GUINEA:240</v>
          </cell>
        </row>
        <row r="455">
          <cell r="A455" t="str">
            <v>ERITREA:291</v>
          </cell>
        </row>
        <row r="456">
          <cell r="A456" t="str">
            <v>ESTONIA:372</v>
          </cell>
        </row>
        <row r="457">
          <cell r="A457" t="str">
            <v>ETHIOPIA:251</v>
          </cell>
        </row>
        <row r="458">
          <cell r="A458" t="str">
            <v>FIJI ISLANDS:679</v>
          </cell>
        </row>
        <row r="459">
          <cell r="A459" t="str">
            <v>FINLAND:358</v>
          </cell>
        </row>
        <row r="460">
          <cell r="A460" t="str">
            <v>FRANCE:33</v>
          </cell>
        </row>
        <row r="461">
          <cell r="A461" t="str">
            <v>GABON:241</v>
          </cell>
        </row>
        <row r="462">
          <cell r="A462" t="str">
            <v>GAMBIA:220</v>
          </cell>
        </row>
        <row r="463">
          <cell r="A463" t="str">
            <v>GEORGIA:995</v>
          </cell>
        </row>
        <row r="464">
          <cell r="A464" t="str">
            <v>GERMANY:49</v>
          </cell>
        </row>
        <row r="465">
          <cell r="A465" t="str">
            <v>GHANA:233</v>
          </cell>
        </row>
        <row r="466">
          <cell r="A466" t="str">
            <v>GREECE:30</v>
          </cell>
        </row>
        <row r="467">
          <cell r="A467" t="str">
            <v>GRENADA:1473</v>
          </cell>
        </row>
        <row r="468">
          <cell r="A468" t="str">
            <v>GUATEMALA:502</v>
          </cell>
        </row>
        <row r="469">
          <cell r="A469" t="str">
            <v>GUINEA:224</v>
          </cell>
        </row>
        <row r="470">
          <cell r="A470" t="str">
            <v>GUINEA-BISSAU:245</v>
          </cell>
        </row>
        <row r="471">
          <cell r="A471" t="str">
            <v>GUYANA:592</v>
          </cell>
        </row>
        <row r="472">
          <cell r="A472" t="str">
            <v>HAITI:509</v>
          </cell>
        </row>
        <row r="473">
          <cell r="A473" t="str">
            <v>HONDURAS:504</v>
          </cell>
        </row>
        <row r="474">
          <cell r="A474" t="str">
            <v>HUNGARY:36</v>
          </cell>
        </row>
        <row r="475">
          <cell r="A475" t="str">
            <v>ICELAND:354</v>
          </cell>
        </row>
        <row r="476">
          <cell r="A476" t="str">
            <v>INDONESIA:62</v>
          </cell>
        </row>
        <row r="477">
          <cell r="A477" t="str">
            <v>IRAN:98</v>
          </cell>
        </row>
        <row r="478">
          <cell r="A478" t="str">
            <v>IRAQ:964</v>
          </cell>
        </row>
        <row r="479">
          <cell r="A479" t="str">
            <v>IRELAND:353</v>
          </cell>
        </row>
        <row r="480">
          <cell r="A480" t="str">
            <v>ISRAEL:972</v>
          </cell>
        </row>
        <row r="481">
          <cell r="A481" t="str">
            <v>ITALY:5</v>
          </cell>
        </row>
        <row r="482">
          <cell r="A482" t="str">
            <v>JAMAICA:1876</v>
          </cell>
        </row>
        <row r="483">
          <cell r="A483" t="str">
            <v>JAPAN:81</v>
          </cell>
        </row>
        <row r="484">
          <cell r="A484" t="str">
            <v>JORDAN:962</v>
          </cell>
        </row>
        <row r="485">
          <cell r="A485" t="str">
            <v>KAZAKHSTAN:7</v>
          </cell>
        </row>
        <row r="486">
          <cell r="A486" t="str">
            <v>KENYA:254</v>
          </cell>
        </row>
        <row r="487">
          <cell r="A487" t="str">
            <v>KIRIBATI:686</v>
          </cell>
        </row>
        <row r="488">
          <cell r="A488" t="str">
            <v>KUWAIT:965</v>
          </cell>
        </row>
        <row r="489">
          <cell r="A489" t="str">
            <v>KYRGYZSTAN:996</v>
          </cell>
        </row>
        <row r="490">
          <cell r="A490" t="str">
            <v>LAO PEOPLE'S DEMOCRATIC REPUBLIC:856</v>
          </cell>
        </row>
        <row r="491">
          <cell r="A491" t="str">
            <v>LATVIA:371</v>
          </cell>
        </row>
        <row r="492">
          <cell r="A492" t="str">
            <v>LEBANON:961</v>
          </cell>
        </row>
        <row r="493">
          <cell r="A493" t="str">
            <v>LESOTHO:266</v>
          </cell>
        </row>
        <row r="494">
          <cell r="A494" t="str">
            <v>LIBERIA:231</v>
          </cell>
        </row>
        <row r="495">
          <cell r="A495" t="str">
            <v>LIBYA:218</v>
          </cell>
        </row>
        <row r="496">
          <cell r="A496" t="str">
            <v>LIECHTENSTEIN:423</v>
          </cell>
        </row>
        <row r="497">
          <cell r="A497" t="str">
            <v>LITHUANIA:370</v>
          </cell>
        </row>
        <row r="498">
          <cell r="A498" t="str">
            <v>LUXEMBOURG:352</v>
          </cell>
        </row>
        <row r="499">
          <cell r="A499" t="str">
            <v>MACEDONIA:389</v>
          </cell>
        </row>
        <row r="500">
          <cell r="A500" t="str">
            <v>MADAGASCAR:261</v>
          </cell>
        </row>
        <row r="501">
          <cell r="A501" t="str">
            <v>MALAWI:265</v>
          </cell>
        </row>
        <row r="502">
          <cell r="A502" t="str">
            <v>MALAYSIA:60</v>
          </cell>
        </row>
        <row r="503">
          <cell r="A503" t="str">
            <v>MALDIVES:960</v>
          </cell>
        </row>
        <row r="504">
          <cell r="A504" t="str">
            <v>MALI:223</v>
          </cell>
        </row>
        <row r="505">
          <cell r="A505" t="str">
            <v>MALTA:356</v>
          </cell>
        </row>
        <row r="506">
          <cell r="A506" t="str">
            <v>MARSHALL ISLANDS:692</v>
          </cell>
        </row>
        <row r="507">
          <cell r="A507" t="str">
            <v>MAURITANIA:222</v>
          </cell>
        </row>
        <row r="508">
          <cell r="A508" t="str">
            <v>MAURITIUS:230</v>
          </cell>
        </row>
        <row r="509">
          <cell r="A509" t="str">
            <v>MEXICO:52</v>
          </cell>
        </row>
        <row r="510">
          <cell r="A510" t="str">
            <v>MICRONESIA, FEDERATED STATES OF...:691</v>
          </cell>
        </row>
        <row r="511">
          <cell r="A511" t="str">
            <v>MONACO:377</v>
          </cell>
        </row>
        <row r="512">
          <cell r="A512" t="str">
            <v>MONGOLIA:976</v>
          </cell>
        </row>
        <row r="513">
          <cell r="A513" t="str">
            <v>MONTENEGRO:382</v>
          </cell>
        </row>
        <row r="514">
          <cell r="A514" t="str">
            <v>MOROCCO:212</v>
          </cell>
        </row>
        <row r="515">
          <cell r="A515" t="str">
            <v>MOZAMBIQUE:258</v>
          </cell>
        </row>
        <row r="516">
          <cell r="A516" t="str">
            <v>MYANMAR:95</v>
          </cell>
        </row>
        <row r="517">
          <cell r="A517" t="str">
            <v>NAMIBIA:264</v>
          </cell>
        </row>
        <row r="518">
          <cell r="A518" t="str">
            <v>NAURU:674</v>
          </cell>
        </row>
        <row r="519">
          <cell r="A519" t="str">
            <v>NEPAL:977</v>
          </cell>
        </row>
        <row r="520">
          <cell r="A520" t="str">
            <v>NETHERLANDS:31</v>
          </cell>
        </row>
        <row r="521">
          <cell r="A521" t="str">
            <v>NEW ZEALAND:64</v>
          </cell>
        </row>
        <row r="522">
          <cell r="A522" t="str">
            <v>NICARAGUA:505</v>
          </cell>
        </row>
        <row r="523">
          <cell r="A523" t="str">
            <v>NIGER:227</v>
          </cell>
        </row>
        <row r="524">
          <cell r="A524" t="str">
            <v>NIGERIA:234</v>
          </cell>
        </row>
        <row r="525">
          <cell r="A525" t="str">
            <v>NORWAY:47</v>
          </cell>
        </row>
        <row r="526">
          <cell r="A526" t="str">
            <v>OMAN:968</v>
          </cell>
        </row>
        <row r="527">
          <cell r="A527" t="str">
            <v>PAKISTAN:92</v>
          </cell>
        </row>
        <row r="528">
          <cell r="A528" t="str">
            <v>PALAU:680</v>
          </cell>
        </row>
        <row r="529">
          <cell r="A529" t="str">
            <v>PANAMA:507</v>
          </cell>
        </row>
        <row r="530">
          <cell r="A530" t="str">
            <v>PAPUA NEW GUINEA:675</v>
          </cell>
        </row>
        <row r="531">
          <cell r="A531" t="str">
            <v>PARAGUAY:595</v>
          </cell>
        </row>
        <row r="532">
          <cell r="A532" t="str">
            <v>PERU:51</v>
          </cell>
        </row>
        <row r="533">
          <cell r="A533" t="str">
            <v>PHILIPPINES:63</v>
          </cell>
        </row>
        <row r="534">
          <cell r="A534" t="str">
            <v>POLAND:48</v>
          </cell>
        </row>
        <row r="535">
          <cell r="A535" t="str">
            <v>PORTUGAL:14</v>
          </cell>
        </row>
        <row r="536">
          <cell r="A536" t="str">
            <v>QATAR:974</v>
          </cell>
        </row>
        <row r="537">
          <cell r="A537" t="str">
            <v>REPUBLIC OF KOREA (SOUTH KOREA):82</v>
          </cell>
        </row>
        <row r="538">
          <cell r="A538" t="str">
            <v>REPUBLIC OF MOLDOVA:373</v>
          </cell>
        </row>
        <row r="539">
          <cell r="A539" t="str">
            <v>ROMANIA:40</v>
          </cell>
        </row>
        <row r="540">
          <cell r="A540" t="str">
            <v>RUSSIAN FEDERATION:8</v>
          </cell>
        </row>
        <row r="541">
          <cell r="A541" t="str">
            <v>RWANDA:250</v>
          </cell>
        </row>
        <row r="542">
          <cell r="A542" t="str">
            <v>SAINT KITTS AND NEVIS:1869</v>
          </cell>
        </row>
        <row r="543">
          <cell r="A543" t="str">
            <v>SAINT LUCIA:1758</v>
          </cell>
        </row>
        <row r="544">
          <cell r="A544" t="str">
            <v>SAINT VINCENT AND THE GRENADINES:1784</v>
          </cell>
        </row>
        <row r="545">
          <cell r="A545" t="str">
            <v>SAMOA:685</v>
          </cell>
        </row>
        <row r="546">
          <cell r="A546" t="str">
            <v>SAN MARINO:378</v>
          </cell>
        </row>
        <row r="547">
          <cell r="A547" t="str">
            <v>SAO TOME AND PRINCIPE:239</v>
          </cell>
        </row>
        <row r="548">
          <cell r="A548" t="str">
            <v>SAUDI ARABIA:966</v>
          </cell>
        </row>
        <row r="549">
          <cell r="A549" t="str">
            <v>SENEGAL:221</v>
          </cell>
        </row>
        <row r="550">
          <cell r="A550" t="str">
            <v>SERBIA:381</v>
          </cell>
        </row>
        <row r="551">
          <cell r="A551" t="str">
            <v>SEYCHELLES:248</v>
          </cell>
        </row>
        <row r="552">
          <cell r="A552" t="str">
            <v>SIERRA LEONE:232</v>
          </cell>
        </row>
        <row r="553">
          <cell r="A553" t="str">
            <v>SINGAPORE:65</v>
          </cell>
        </row>
        <row r="554">
          <cell r="A554" t="str">
            <v>SLOVAKIA:421</v>
          </cell>
        </row>
        <row r="555">
          <cell r="A555" t="str">
            <v>SLOVENIA:386</v>
          </cell>
        </row>
        <row r="556">
          <cell r="A556" t="str">
            <v>SOLOMON ISLANDS:677</v>
          </cell>
        </row>
        <row r="557">
          <cell r="A557" t="str">
            <v>SOMALIA:252</v>
          </cell>
        </row>
        <row r="558">
          <cell r="A558" t="str">
            <v>SOUTH AFRICA:28</v>
          </cell>
        </row>
        <row r="559">
          <cell r="A559" t="str">
            <v>SOUTH SUDAN:211</v>
          </cell>
        </row>
        <row r="560">
          <cell r="A560" t="str">
            <v>SPAIN:35</v>
          </cell>
        </row>
        <row r="561">
          <cell r="A561" t="str">
            <v>SRI LANKA:94</v>
          </cell>
        </row>
        <row r="562">
          <cell r="A562" t="str">
            <v>SUDAN:249</v>
          </cell>
        </row>
        <row r="563">
          <cell r="A563" t="str">
            <v>SURINAME:597</v>
          </cell>
        </row>
        <row r="564">
          <cell r="A564" t="str">
            <v>SWAZILAND:268</v>
          </cell>
        </row>
        <row r="565">
          <cell r="A565" t="str">
            <v>SWEDEN:46</v>
          </cell>
        </row>
        <row r="566">
          <cell r="A566" t="str">
            <v>SWITZERLAND:41</v>
          </cell>
        </row>
        <row r="567">
          <cell r="A567" t="str">
            <v>SYRIAN ARAB REPUBLIC:963</v>
          </cell>
        </row>
        <row r="568">
          <cell r="A568" t="str">
            <v>TAJIKISTAN:992</v>
          </cell>
        </row>
        <row r="569">
          <cell r="A569" t="str">
            <v>THAILAND:66</v>
          </cell>
        </row>
        <row r="570">
          <cell r="A570" t="str">
            <v>TIMOR-LESTE:670</v>
          </cell>
        </row>
        <row r="571">
          <cell r="A571" t="str">
            <v>TOGO:228</v>
          </cell>
        </row>
        <row r="572">
          <cell r="A572" t="str">
            <v>TONGA:676</v>
          </cell>
        </row>
        <row r="573">
          <cell r="A573" t="str">
            <v>TRINIDAD AND TOBAGO:1868</v>
          </cell>
        </row>
        <row r="574">
          <cell r="A574" t="str">
            <v>TUNISIA:216</v>
          </cell>
        </row>
        <row r="575">
          <cell r="A575" t="str">
            <v>TURKEY:90</v>
          </cell>
        </row>
        <row r="576">
          <cell r="A576" t="str">
            <v>TURKMENISTAN:993</v>
          </cell>
        </row>
        <row r="577">
          <cell r="A577" t="str">
            <v>TUVALU:688</v>
          </cell>
        </row>
        <row r="578">
          <cell r="A578" t="str">
            <v>UGANDA:256</v>
          </cell>
        </row>
        <row r="579">
          <cell r="A579" t="str">
            <v>UKRAINE:380</v>
          </cell>
        </row>
        <row r="580">
          <cell r="A580" t="str">
            <v>UNITED ARAB EMIRATES:971</v>
          </cell>
        </row>
        <row r="581">
          <cell r="A581" t="str">
            <v>UNITED KINGDOM OF GREAT BRITAIN AND NORTHERN IRELAND:44</v>
          </cell>
        </row>
        <row r="582">
          <cell r="A582" t="str">
            <v>UNITED REPUBLIC OF TANZANIA:255</v>
          </cell>
        </row>
        <row r="583">
          <cell r="A583" t="str">
            <v>UNITED STATES OF AMERICA:2</v>
          </cell>
        </row>
        <row r="584">
          <cell r="A584" t="str">
            <v>URUGUAY:598</v>
          </cell>
        </row>
        <row r="585">
          <cell r="A585" t="str">
            <v>UZBEKISTAN:998</v>
          </cell>
        </row>
        <row r="586">
          <cell r="A586" t="str">
            <v>VANUATU:678</v>
          </cell>
        </row>
        <row r="587">
          <cell r="A587" t="str">
            <v>VENEZUELA, BOLIVARIAN REPUBLIC OF...:58</v>
          </cell>
        </row>
        <row r="588">
          <cell r="A588" t="str">
            <v>VIETNAM:84</v>
          </cell>
        </row>
        <row r="589">
          <cell r="A589" t="str">
            <v>YEMEN:967</v>
          </cell>
        </row>
        <row r="590">
          <cell r="A590" t="str">
            <v>ZAMBIA:260</v>
          </cell>
        </row>
        <row r="591">
          <cell r="A591" t="str">
            <v>ZIMBABWE:263</v>
          </cell>
        </row>
        <row r="592">
          <cell r="A592" t="str">
            <v>OTHERS:9999</v>
          </cell>
        </row>
      </sheetData>
      <sheetData sheetId="36">
        <row r="3">
          <cell r="M3">
            <v>0</v>
          </cell>
          <cell r="N3">
            <v>0</v>
          </cell>
          <cell r="O3">
            <v>0</v>
          </cell>
          <cell r="P3">
            <v>0</v>
          </cell>
          <cell r="Q3">
            <v>0</v>
          </cell>
          <cell r="R3">
            <v>0</v>
          </cell>
        </row>
        <row r="4">
          <cell r="M4">
            <v>0</v>
          </cell>
          <cell r="N4">
            <v>0</v>
          </cell>
          <cell r="P4">
            <v>0</v>
          </cell>
          <cell r="Q4">
            <v>0</v>
          </cell>
          <cell r="R4">
            <v>0.3</v>
          </cell>
        </row>
        <row r="5">
          <cell r="M5">
            <v>0</v>
          </cell>
          <cell r="P5">
            <v>0</v>
          </cell>
          <cell r="Q5">
            <v>0</v>
          </cell>
          <cell r="R5">
            <v>0</v>
          </cell>
        </row>
        <row r="6">
          <cell r="Q6">
            <v>0</v>
          </cell>
          <cell r="R6">
            <v>0</v>
          </cell>
        </row>
        <row r="7">
          <cell r="Q7">
            <v>0</v>
          </cell>
        </row>
        <row r="8">
          <cell r="Q8">
            <v>0</v>
          </cell>
        </row>
        <row r="9">
          <cell r="Q9">
            <v>0</v>
          </cell>
          <cell r="R9">
            <v>0</v>
          </cell>
        </row>
        <row r="10">
          <cell r="Q10">
            <v>0</v>
          </cell>
          <cell r="R10">
            <v>25000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row>
        <row r="11">
          <cell r="Q11">
            <v>0</v>
          </cell>
          <cell r="R11">
            <v>50000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Q12">
            <v>0</v>
          </cell>
          <cell r="R12">
            <v>55000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row>
        <row r="13">
          <cell r="Q13">
            <v>0</v>
          </cell>
          <cell r="R13">
            <v>0</v>
          </cell>
          <cell r="V13">
            <v>0</v>
          </cell>
          <cell r="W13">
            <v>0</v>
          </cell>
          <cell r="X13">
            <v>0</v>
          </cell>
          <cell r="Y13">
            <v>0</v>
          </cell>
          <cell r="Z13">
            <v>0</v>
          </cell>
          <cell r="AA13">
            <v>0</v>
          </cell>
          <cell r="AB13">
            <v>0</v>
          </cell>
          <cell r="AC13">
            <v>0</v>
          </cell>
          <cell r="AD13">
            <v>0</v>
          </cell>
          <cell r="AE13">
            <v>0</v>
          </cell>
          <cell r="AF13">
            <v>0</v>
          </cell>
          <cell r="AG13">
            <v>0</v>
          </cell>
          <cell r="AH13">
            <v>0</v>
          </cell>
          <cell r="AJ13">
            <v>0</v>
          </cell>
          <cell r="AK13">
            <v>0</v>
          </cell>
          <cell r="AL13">
            <v>0</v>
          </cell>
          <cell r="AM13">
            <v>0</v>
          </cell>
          <cell r="AN13">
            <v>0</v>
          </cell>
        </row>
        <row r="14">
          <cell r="Q14">
            <v>0</v>
          </cell>
          <cell r="V14">
            <v>0</v>
          </cell>
          <cell r="W14">
            <v>0</v>
          </cell>
          <cell r="X14">
            <v>0</v>
          </cell>
        </row>
        <row r="15">
          <cell r="Q15">
            <v>0</v>
          </cell>
          <cell r="R15">
            <v>0</v>
          </cell>
          <cell r="V15">
            <v>0</v>
          </cell>
          <cell r="W15" t="e">
            <v>#DIV/0!</v>
          </cell>
        </row>
        <row r="16">
          <cell r="Q16">
            <v>0</v>
          </cell>
          <cell r="R16">
            <v>0</v>
          </cell>
        </row>
        <row r="17">
          <cell r="D17">
            <v>300000057</v>
          </cell>
          <cell r="Q17">
            <v>0</v>
          </cell>
          <cell r="R17">
            <v>0</v>
          </cell>
        </row>
        <row r="18">
          <cell r="D18">
            <v>0</v>
          </cell>
          <cell r="Q18">
            <v>0</v>
          </cell>
          <cell r="R18">
            <v>0</v>
          </cell>
        </row>
        <row r="19">
          <cell r="Q19">
            <v>0</v>
          </cell>
          <cell r="R19">
            <v>0</v>
          </cell>
        </row>
        <row r="20">
          <cell r="D20">
            <v>0</v>
          </cell>
        </row>
        <row r="22">
          <cell r="D22">
            <v>20000004</v>
          </cell>
        </row>
        <row r="23">
          <cell r="D23">
            <v>0</v>
          </cell>
        </row>
        <row r="24">
          <cell r="D24">
            <v>20000004</v>
          </cell>
        </row>
        <row r="25">
          <cell r="D25">
            <v>9600002</v>
          </cell>
        </row>
        <row r="26">
          <cell r="D26">
            <v>329600063</v>
          </cell>
        </row>
        <row r="30">
          <cell r="M30">
            <v>0</v>
          </cell>
          <cell r="Q30">
            <v>1000000</v>
          </cell>
          <cell r="R30">
            <v>0.05</v>
          </cell>
        </row>
        <row r="31">
          <cell r="M31">
            <v>0</v>
          </cell>
        </row>
        <row r="32">
          <cell r="M32">
            <v>0</v>
          </cell>
        </row>
        <row r="33">
          <cell r="M33">
            <v>0</v>
          </cell>
        </row>
        <row r="34">
          <cell r="M34">
            <v>0</v>
          </cell>
        </row>
        <row r="35">
          <cell r="M35">
            <v>0</v>
          </cell>
        </row>
        <row r="36">
          <cell r="M36">
            <v>0</v>
          </cell>
        </row>
        <row r="43">
          <cell r="M43">
            <v>0</v>
          </cell>
          <cell r="AK43">
            <v>0</v>
          </cell>
          <cell r="AL43">
            <v>300000057</v>
          </cell>
        </row>
        <row r="44">
          <cell r="M44">
            <v>0</v>
          </cell>
          <cell r="AK44">
            <v>0</v>
          </cell>
          <cell r="AL44">
            <v>300000057</v>
          </cell>
        </row>
        <row r="45">
          <cell r="M45">
            <v>0</v>
          </cell>
          <cell r="AK45">
            <v>0</v>
          </cell>
          <cell r="AL45">
            <v>300000057</v>
          </cell>
        </row>
        <row r="46">
          <cell r="M46">
            <v>0</v>
          </cell>
          <cell r="AK46">
            <v>0</v>
          </cell>
          <cell r="AL46">
            <v>300000057</v>
          </cell>
        </row>
        <row r="47">
          <cell r="M47">
            <v>0</v>
          </cell>
        </row>
        <row r="48">
          <cell r="M48">
            <v>0</v>
          </cell>
        </row>
        <row r="49">
          <cell r="M49">
            <v>0</v>
          </cell>
        </row>
        <row r="57">
          <cell r="M57">
            <v>0</v>
          </cell>
          <cell r="P57">
            <v>0</v>
          </cell>
          <cell r="AD57">
            <v>300000057</v>
          </cell>
          <cell r="AJ57">
            <v>0</v>
          </cell>
        </row>
        <row r="58">
          <cell r="M58">
            <v>0</v>
          </cell>
          <cell r="P58">
            <v>0</v>
          </cell>
        </row>
        <row r="63">
          <cell r="V63">
            <v>0</v>
          </cell>
        </row>
        <row r="64">
          <cell r="V6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UD"/>
      <sheetName val="10A"/>
      <sheetName val="80G"/>
      <sheetName val="80_"/>
      <sheetName val="SI"/>
      <sheetName val="EI"/>
      <sheetName val="FBI_FB"/>
      <sheetName val="MAT"/>
      <sheetName val="MATC"/>
      <sheetName val="IT_DDTP"/>
      <sheetName val="DDT_TDS_TCS"/>
      <sheetName val="FSI"/>
      <sheetName val="FTP"/>
      <sheetName val="CalculateTR"/>
      <sheetName val="TR_FA"/>
      <sheetName val="Instructions"/>
      <sheetName val="Calculator"/>
      <sheetName val="Setoff"/>
      <sheetName val="Pre_XML"/>
    </sheetNames>
    <sheetDataSet>
      <sheetData sheetId="0">
        <row r="2">
          <cell r="H2" t="str">
            <v>Y</v>
          </cell>
        </row>
        <row r="5">
          <cell r="H5" t="str">
            <v>N</v>
          </cell>
        </row>
      </sheetData>
      <sheetData sheetId="2">
        <row r="7">
          <cell r="AL7" t="str">
            <v>AAACC8964E</v>
          </cell>
        </row>
        <row r="15">
          <cell r="AL15" t="str">
            <v>7-Private Company</v>
          </cell>
          <cell r="AQ15" t="str">
            <v>Yes</v>
          </cell>
        </row>
        <row r="32">
          <cell r="U32" t="str">
            <v>RES-Resident</v>
          </cell>
        </row>
        <row r="74">
          <cell r="B74" t="str">
            <v>(Select)</v>
          </cell>
          <cell r="AJ74" t="str">
            <v>(Select)</v>
          </cell>
          <cell r="DA74" t="str">
            <v>(Select)</v>
          </cell>
          <cell r="DH74" t="str">
            <v>(Select)</v>
          </cell>
          <cell r="DP74" t="str">
            <v>(Select)</v>
          </cell>
          <cell r="DS74" t="str">
            <v>(Select)</v>
          </cell>
          <cell r="EB74" t="str">
            <v>(Select)</v>
          </cell>
          <cell r="EM74" t="str">
            <v>(Select)</v>
          </cell>
        </row>
        <row r="75">
          <cell r="B75" t="str">
            <v>01-ANDAMAN AND NICOBAR ISLANDS</v>
          </cell>
          <cell r="AJ75" t="str">
            <v>11- u/s 139(1)</v>
          </cell>
          <cell r="DA75" t="str">
            <v>Yes</v>
          </cell>
          <cell r="DH75" t="str">
            <v>Yes</v>
          </cell>
          <cell r="DP75" t="str">
            <v>Yes</v>
          </cell>
          <cell r="DS75" t="str">
            <v>Yes</v>
          </cell>
          <cell r="EB75" t="str">
            <v>O-Original</v>
          </cell>
          <cell r="EM75" t="str">
            <v>RES-Resident</v>
          </cell>
        </row>
        <row r="76">
          <cell r="B76" t="str">
            <v>02-ANDHRA PRADESH</v>
          </cell>
          <cell r="AJ76" t="str">
            <v>12- u/s 139(4)</v>
          </cell>
          <cell r="DA76" t="str">
            <v>No</v>
          </cell>
          <cell r="DH76" t="str">
            <v>No</v>
          </cell>
          <cell r="DP76" t="str">
            <v>No</v>
          </cell>
          <cell r="DS76" t="str">
            <v>No</v>
          </cell>
          <cell r="EB76" t="str">
            <v>R-Revised</v>
          </cell>
          <cell r="EM76" t="str">
            <v>NRI-Non Resident</v>
          </cell>
        </row>
        <row r="77">
          <cell r="B77" t="str">
            <v>03-ARUNACHAL PRADESH</v>
          </cell>
          <cell r="AJ77" t="str">
            <v>13- u/s 142(1)</v>
          </cell>
        </row>
        <row r="78">
          <cell r="B78" t="str">
            <v>04-ASSAM</v>
          </cell>
          <cell r="AJ78" t="str">
            <v>14- u/s 148</v>
          </cell>
        </row>
        <row r="79">
          <cell r="B79" t="str">
            <v>05-BIHAR</v>
          </cell>
          <cell r="AJ79" t="str">
            <v>15- u/s 153A</v>
          </cell>
        </row>
        <row r="80">
          <cell r="B80" t="str">
            <v>06-CHANDIGARH</v>
          </cell>
          <cell r="AJ80" t="str">
            <v>16 - u/s 153C r/w 153A</v>
          </cell>
        </row>
        <row r="81">
          <cell r="B81" t="str">
            <v>07-DADRA AND NAGAR HAVELI</v>
          </cell>
          <cell r="AJ81" t="str">
            <v>17 - u/s 139(5)</v>
          </cell>
        </row>
        <row r="82">
          <cell r="B82" t="str">
            <v>08-DAMAN AND DIU</v>
          </cell>
          <cell r="AJ82" t="str">
            <v>18 - u/s 139(9)</v>
          </cell>
        </row>
        <row r="83">
          <cell r="B83" t="str">
            <v>09-DELHI</v>
          </cell>
          <cell r="AJ83" t="str">
            <v>19 - 92CD</v>
          </cell>
        </row>
        <row r="84">
          <cell r="B84" t="str">
            <v>10-GOA</v>
          </cell>
        </row>
        <row r="85">
          <cell r="B85" t="str">
            <v>11-GUJARAT</v>
          </cell>
        </row>
        <row r="86">
          <cell r="B86" t="str">
            <v>12-HARYANA</v>
          </cell>
        </row>
        <row r="87">
          <cell r="B87" t="str">
            <v>13-HIMACHAL PRADESH</v>
          </cell>
        </row>
        <row r="88">
          <cell r="B88" t="str">
            <v>14-JAMMU AND KASHMIR</v>
          </cell>
        </row>
        <row r="89">
          <cell r="B89" t="str">
            <v>15-KARNATAKA</v>
          </cell>
        </row>
        <row r="90">
          <cell r="B90" t="str">
            <v>16-KERALA</v>
          </cell>
        </row>
        <row r="91">
          <cell r="B91" t="str">
            <v>17-LAKHSWADEEP</v>
          </cell>
        </row>
        <row r="92">
          <cell r="B92" t="str">
            <v>18-MADHYA PRADESH</v>
          </cell>
        </row>
        <row r="93">
          <cell r="B93" t="str">
            <v>19-MAHARASHTRA</v>
          </cell>
        </row>
        <row r="94">
          <cell r="B94" t="str">
            <v>20-MANIPUR</v>
          </cell>
        </row>
        <row r="95">
          <cell r="B95" t="str">
            <v>21-MEGHALAYA</v>
          </cell>
        </row>
        <row r="96">
          <cell r="B96" t="str">
            <v>22-MIZORAM</v>
          </cell>
        </row>
        <row r="97">
          <cell r="B97" t="str">
            <v>23-NAGALAND</v>
          </cell>
        </row>
        <row r="98">
          <cell r="B98" t="str">
            <v>24-ORISSA</v>
          </cell>
        </row>
        <row r="99">
          <cell r="B99" t="str">
            <v>25-PONDICHERRY</v>
          </cell>
        </row>
        <row r="100">
          <cell r="B100" t="str">
            <v>26-PUNJAB</v>
          </cell>
        </row>
        <row r="101">
          <cell r="B101" t="str">
            <v>27-RAJASTHAN</v>
          </cell>
        </row>
        <row r="102">
          <cell r="B102" t="str">
            <v>28-SIKKIM</v>
          </cell>
        </row>
        <row r="103">
          <cell r="B103" t="str">
            <v>29-TAMILNADU</v>
          </cell>
        </row>
        <row r="104">
          <cell r="B104" t="str">
            <v>30-TRIPURA</v>
          </cell>
        </row>
        <row r="105">
          <cell r="B105" t="str">
            <v>31-UTTAR PRADESH</v>
          </cell>
        </row>
        <row r="106">
          <cell r="B106" t="str">
            <v>32-WEST BENGAL</v>
          </cell>
        </row>
        <row r="107">
          <cell r="B107" t="str">
            <v>33-CHHATISHGARH</v>
          </cell>
        </row>
        <row r="108">
          <cell r="B108" t="str">
            <v>34-UTTARANCHAL</v>
          </cell>
        </row>
        <row r="109">
          <cell r="B109" t="str">
            <v>35-JHARKHAND</v>
          </cell>
        </row>
        <row r="110">
          <cell r="B110" t="str">
            <v>99-FOREIGN</v>
          </cell>
        </row>
        <row r="117">
          <cell r="A117" t="str">
            <v>(Select)</v>
          </cell>
        </row>
        <row r="118">
          <cell r="A118" t="str">
            <v>91-INDIA</v>
          </cell>
        </row>
        <row r="119">
          <cell r="A119" t="str">
            <v>93-AFGHANISTAN</v>
          </cell>
        </row>
        <row r="120">
          <cell r="A120" t="str">
            <v>355-ALBANIA</v>
          </cell>
        </row>
        <row r="121">
          <cell r="A121" t="str">
            <v>213-ALGERIA</v>
          </cell>
        </row>
        <row r="122">
          <cell r="A122" t="str">
            <v>376-ANDORRA</v>
          </cell>
        </row>
        <row r="123">
          <cell r="A123" t="str">
            <v>244-ANGOLA</v>
          </cell>
        </row>
        <row r="124">
          <cell r="A124" t="str">
            <v>1268-ANTIGUA AND BARBUDA</v>
          </cell>
        </row>
        <row r="125">
          <cell r="A125" t="str">
            <v>54-ARGENTINA</v>
          </cell>
        </row>
        <row r="126">
          <cell r="A126" t="str">
            <v>374-ARMENIA</v>
          </cell>
        </row>
        <row r="127">
          <cell r="A127" t="str">
            <v>61-AUSTRALIA</v>
          </cell>
        </row>
        <row r="128">
          <cell r="A128" t="str">
            <v>43-AUSTRIA</v>
          </cell>
        </row>
        <row r="129">
          <cell r="A129" t="str">
            <v>994-AZERBAIJAN</v>
          </cell>
        </row>
        <row r="130">
          <cell r="A130" t="str">
            <v>1242-BAHAMAS</v>
          </cell>
        </row>
        <row r="131">
          <cell r="A131" t="str">
            <v>973-BAHRAIN</v>
          </cell>
        </row>
        <row r="132">
          <cell r="A132" t="str">
            <v>880-BANGLADESH</v>
          </cell>
        </row>
        <row r="133">
          <cell r="A133" t="str">
            <v>1246-BARBADOS</v>
          </cell>
        </row>
        <row r="134">
          <cell r="A134" t="str">
            <v>375-BELARUS</v>
          </cell>
        </row>
        <row r="135">
          <cell r="A135" t="str">
            <v>32-BELGIUM</v>
          </cell>
        </row>
        <row r="136">
          <cell r="A136" t="str">
            <v>501-BELIZE</v>
          </cell>
        </row>
        <row r="137">
          <cell r="A137" t="str">
            <v>229-BENIN</v>
          </cell>
        </row>
        <row r="138">
          <cell r="A138" t="str">
            <v>975-BHUTAN</v>
          </cell>
        </row>
        <row r="139">
          <cell r="A139" t="str">
            <v>591-BOLIVIA </v>
          </cell>
        </row>
        <row r="140">
          <cell r="A140" t="str">
            <v>387-BOSNIA AND HERZEGOVINA</v>
          </cell>
        </row>
        <row r="141">
          <cell r="A141" t="str">
            <v>267-BOTSWANA</v>
          </cell>
        </row>
        <row r="142">
          <cell r="A142" t="str">
            <v>55-BRAZIL</v>
          </cell>
        </row>
        <row r="143">
          <cell r="A143" t="str">
            <v>673-BRUNEI DARUSSALAM</v>
          </cell>
        </row>
        <row r="144">
          <cell r="A144" t="str">
            <v>359-BULGARIA</v>
          </cell>
        </row>
        <row r="145">
          <cell r="A145" t="str">
            <v>226-BURKINA FASO</v>
          </cell>
        </row>
        <row r="146">
          <cell r="A146" t="str">
            <v>257-BURUNDI</v>
          </cell>
        </row>
        <row r="147">
          <cell r="A147" t="str">
            <v>855-CAMBODIA</v>
          </cell>
        </row>
        <row r="148">
          <cell r="A148" t="str">
            <v>237-CAMEROON</v>
          </cell>
        </row>
        <row r="149">
          <cell r="A149" t="str">
            <v>1-CANADA</v>
          </cell>
        </row>
        <row r="150">
          <cell r="A150" t="str">
            <v>238-CAPE VERDE</v>
          </cell>
        </row>
        <row r="151">
          <cell r="A151" t="str">
            <v>236-CENTRAL AFRICAN REPUBLIC</v>
          </cell>
        </row>
        <row r="152">
          <cell r="A152" t="str">
            <v>235-CHAD</v>
          </cell>
        </row>
        <row r="153">
          <cell r="A153" t="str">
            <v>56-CHILE</v>
          </cell>
        </row>
        <row r="154">
          <cell r="A154" t="str">
            <v>86-CHINA</v>
          </cell>
        </row>
        <row r="155">
          <cell r="A155" t="str">
            <v>57-COLOMBIA</v>
          </cell>
        </row>
        <row r="156">
          <cell r="A156" t="str">
            <v>270-COMOROS</v>
          </cell>
        </row>
        <row r="157">
          <cell r="A157" t="str">
            <v>242-CONGO, REPUBLIC OF THE...</v>
          </cell>
        </row>
        <row r="158">
          <cell r="A158" t="str">
            <v>506-COSTA RICA</v>
          </cell>
        </row>
        <row r="159">
          <cell r="A159" t="str">
            <v>225-CÔTE D'IVOIRE (IVORY COAST)</v>
          </cell>
        </row>
        <row r="160">
          <cell r="A160" t="str">
            <v>385-CROATIA</v>
          </cell>
        </row>
        <row r="161">
          <cell r="A161" t="str">
            <v>53-CUBA</v>
          </cell>
        </row>
        <row r="162">
          <cell r="A162" t="str">
            <v>357-CYPRUS</v>
          </cell>
        </row>
        <row r="163">
          <cell r="A163" t="str">
            <v>420-CZECH REPUBLIC</v>
          </cell>
        </row>
        <row r="164">
          <cell r="A164" t="str">
            <v>850-DEMOCRATIC PEOPLE'S REPUBLIC OF KOREA (NORTH KOREA)</v>
          </cell>
        </row>
        <row r="165">
          <cell r="A165" t="str">
            <v>243-DEMOCRATIC REPUBLIC OF THE CONGO</v>
          </cell>
        </row>
        <row r="166">
          <cell r="A166" t="str">
            <v>45-DENMARK</v>
          </cell>
        </row>
        <row r="167">
          <cell r="A167" t="str">
            <v>253-DJIBOUTI</v>
          </cell>
        </row>
        <row r="168">
          <cell r="A168" t="str">
            <v>1767-DOMINICA</v>
          </cell>
        </row>
        <row r="169">
          <cell r="A169" t="str">
            <v>1809-DOMINICAN REPUBLIC</v>
          </cell>
        </row>
        <row r="170">
          <cell r="A170" t="str">
            <v>593-ECUADOR</v>
          </cell>
        </row>
        <row r="171">
          <cell r="A171" t="str">
            <v>20-EGYPT</v>
          </cell>
        </row>
        <row r="172">
          <cell r="A172" t="str">
            <v>503-EL SALVADOR</v>
          </cell>
        </row>
        <row r="173">
          <cell r="A173" t="str">
            <v>240-EQUATORIAL GUINEA</v>
          </cell>
        </row>
        <row r="174">
          <cell r="A174" t="str">
            <v>291-ERITREA</v>
          </cell>
        </row>
        <row r="175">
          <cell r="A175" t="str">
            <v>372-ESTONIA</v>
          </cell>
        </row>
        <row r="176">
          <cell r="A176" t="str">
            <v>251-ETHIOPIA</v>
          </cell>
        </row>
        <row r="177">
          <cell r="A177" t="str">
            <v>679-FIJI ISLANDS</v>
          </cell>
        </row>
        <row r="178">
          <cell r="A178" t="str">
            <v>358-FINLAND</v>
          </cell>
        </row>
        <row r="179">
          <cell r="A179" t="str">
            <v>33-FRANCE</v>
          </cell>
        </row>
        <row r="180">
          <cell r="A180" t="str">
            <v>241-GABON</v>
          </cell>
        </row>
        <row r="181">
          <cell r="A181" t="str">
            <v>220-GAMBIA</v>
          </cell>
        </row>
        <row r="182">
          <cell r="A182" t="str">
            <v>995-GEORGIA</v>
          </cell>
        </row>
        <row r="183">
          <cell r="A183" t="str">
            <v>49-GERMANY</v>
          </cell>
        </row>
        <row r="184">
          <cell r="A184" t="str">
            <v>233-GHANA</v>
          </cell>
        </row>
        <row r="185">
          <cell r="A185" t="str">
            <v>30-GREECE</v>
          </cell>
        </row>
        <row r="186">
          <cell r="A186" t="str">
            <v>1473-GRENADA</v>
          </cell>
        </row>
        <row r="187">
          <cell r="A187" t="str">
            <v>502-GUATEMALA</v>
          </cell>
        </row>
        <row r="188">
          <cell r="A188" t="str">
            <v>224-GUINEA</v>
          </cell>
        </row>
        <row r="189">
          <cell r="A189" t="str">
            <v>245-GUINEA-BISSAU</v>
          </cell>
        </row>
        <row r="190">
          <cell r="A190" t="str">
            <v>592-GUYANA</v>
          </cell>
        </row>
        <row r="191">
          <cell r="A191" t="str">
            <v>509-HAITI</v>
          </cell>
        </row>
        <row r="192">
          <cell r="A192" t="str">
            <v>504-HONDURAS</v>
          </cell>
        </row>
        <row r="193">
          <cell r="A193" t="str">
            <v>36-HUNGARY</v>
          </cell>
        </row>
        <row r="194">
          <cell r="A194" t="str">
            <v>354-ICELAND</v>
          </cell>
        </row>
        <row r="195">
          <cell r="A195" t="str">
            <v>91-INDIA</v>
          </cell>
        </row>
        <row r="196">
          <cell r="A196" t="str">
            <v>62-INDONESIA</v>
          </cell>
        </row>
        <row r="197">
          <cell r="A197" t="str">
            <v>98-IRAN</v>
          </cell>
        </row>
        <row r="198">
          <cell r="A198" t="str">
            <v>964-IRAQ</v>
          </cell>
        </row>
        <row r="199">
          <cell r="A199" t="str">
            <v>353-IRELAND</v>
          </cell>
        </row>
        <row r="200">
          <cell r="A200" t="str">
            <v>972-ISRAEL</v>
          </cell>
        </row>
        <row r="201">
          <cell r="A201" t="str">
            <v>5-ITALY</v>
          </cell>
        </row>
        <row r="202">
          <cell r="A202" t="str">
            <v>1876-JAMAICA</v>
          </cell>
        </row>
        <row r="203">
          <cell r="A203" t="str">
            <v>81-JAPAN</v>
          </cell>
        </row>
        <row r="204">
          <cell r="A204" t="str">
            <v>962-JORDAN</v>
          </cell>
        </row>
        <row r="205">
          <cell r="A205" t="str">
            <v>7-KAZAKHSTAN</v>
          </cell>
        </row>
        <row r="206">
          <cell r="A206" t="str">
            <v>254-KENYA</v>
          </cell>
        </row>
        <row r="207">
          <cell r="A207" t="str">
            <v>686-KIRIBATI</v>
          </cell>
        </row>
        <row r="208">
          <cell r="A208" t="str">
            <v>965-KUWAIT</v>
          </cell>
        </row>
        <row r="209">
          <cell r="A209" t="str">
            <v>996-KYRGYZSTAN</v>
          </cell>
        </row>
        <row r="210">
          <cell r="A210" t="str">
            <v>856-LAO PEOPLE'S DEMOCRATIC REPUBLIC</v>
          </cell>
        </row>
        <row r="211">
          <cell r="A211" t="str">
            <v>371-LATVIA</v>
          </cell>
        </row>
        <row r="212">
          <cell r="A212" t="str">
            <v>961-LEBANON</v>
          </cell>
        </row>
        <row r="213">
          <cell r="A213" t="str">
            <v>266-LESOTHO</v>
          </cell>
        </row>
        <row r="214">
          <cell r="A214" t="str">
            <v>231-LIBERIA</v>
          </cell>
        </row>
        <row r="215">
          <cell r="A215" t="str">
            <v>218-LIBYA</v>
          </cell>
        </row>
        <row r="216">
          <cell r="A216" t="str">
            <v>423-LIECHTENSTEIN</v>
          </cell>
        </row>
        <row r="217">
          <cell r="A217" t="str">
            <v>370-LITHUANIA</v>
          </cell>
        </row>
        <row r="218">
          <cell r="A218" t="str">
            <v>352-LUXEMBOURG</v>
          </cell>
        </row>
        <row r="219">
          <cell r="A219" t="str">
            <v>389-MACEDONIA</v>
          </cell>
        </row>
        <row r="220">
          <cell r="A220" t="str">
            <v>261-MADAGASCAR</v>
          </cell>
        </row>
        <row r="221">
          <cell r="A221" t="str">
            <v>265-MALAWI</v>
          </cell>
        </row>
        <row r="222">
          <cell r="A222" t="str">
            <v>60-MALAYSIA</v>
          </cell>
        </row>
        <row r="223">
          <cell r="A223" t="str">
            <v>960-MALDIVES</v>
          </cell>
        </row>
        <row r="224">
          <cell r="A224" t="str">
            <v>223-MALI</v>
          </cell>
        </row>
        <row r="225">
          <cell r="A225" t="str">
            <v>356-MALTA</v>
          </cell>
        </row>
        <row r="226">
          <cell r="A226" t="str">
            <v>692-MARSHALL ISLANDS</v>
          </cell>
        </row>
        <row r="227">
          <cell r="A227" t="str">
            <v>222-MAURITANIA</v>
          </cell>
        </row>
        <row r="228">
          <cell r="A228" t="str">
            <v>230-MAURITIUS</v>
          </cell>
        </row>
        <row r="229">
          <cell r="A229" t="str">
            <v>52-MEXICO</v>
          </cell>
        </row>
        <row r="230">
          <cell r="A230" t="str">
            <v>691-MICRONESIA, FEDERATED STATES OF...</v>
          </cell>
        </row>
        <row r="231">
          <cell r="A231" t="str">
            <v>377-MONACO</v>
          </cell>
        </row>
        <row r="232">
          <cell r="A232" t="str">
            <v>976-MONGOLIA</v>
          </cell>
        </row>
        <row r="233">
          <cell r="A233" t="str">
            <v>382-MONTENEGRO</v>
          </cell>
        </row>
        <row r="234">
          <cell r="A234" t="str">
            <v>212-MOROCCO</v>
          </cell>
        </row>
        <row r="235">
          <cell r="A235" t="str">
            <v>258-MOZAMBIQUE</v>
          </cell>
        </row>
        <row r="236">
          <cell r="A236" t="str">
            <v>95-MYANMAR</v>
          </cell>
        </row>
        <row r="237">
          <cell r="A237" t="str">
            <v>264-NAMIBIA</v>
          </cell>
        </row>
        <row r="238">
          <cell r="A238" t="str">
            <v>674-NAURU</v>
          </cell>
        </row>
        <row r="239">
          <cell r="A239" t="str">
            <v>977-NEPAL</v>
          </cell>
        </row>
        <row r="240">
          <cell r="A240" t="str">
            <v>31-NETHERLANDS</v>
          </cell>
        </row>
        <row r="241">
          <cell r="A241" t="str">
            <v>64-NEW ZEALAND</v>
          </cell>
        </row>
        <row r="242">
          <cell r="A242" t="str">
            <v>505-NICARAGUA</v>
          </cell>
        </row>
        <row r="243">
          <cell r="A243" t="str">
            <v>227-NIGER</v>
          </cell>
        </row>
        <row r="244">
          <cell r="A244" t="str">
            <v>234-NIGERIA</v>
          </cell>
        </row>
        <row r="245">
          <cell r="A245" t="str">
            <v>47-NORWAY</v>
          </cell>
        </row>
        <row r="246">
          <cell r="A246" t="str">
            <v>968-OMAN</v>
          </cell>
        </row>
        <row r="247">
          <cell r="A247" t="str">
            <v>92-PAKISTAN</v>
          </cell>
        </row>
        <row r="248">
          <cell r="A248" t="str">
            <v>680-PALAU</v>
          </cell>
        </row>
        <row r="249">
          <cell r="A249" t="str">
            <v>507-PANAMA</v>
          </cell>
        </row>
        <row r="250">
          <cell r="A250" t="str">
            <v>675-PAPUA NEW GUINEA</v>
          </cell>
        </row>
        <row r="251">
          <cell r="A251" t="str">
            <v>595-PARAGUAY</v>
          </cell>
        </row>
        <row r="252">
          <cell r="A252" t="str">
            <v>51-PERU</v>
          </cell>
        </row>
        <row r="253">
          <cell r="A253" t="str">
            <v>63-PHILIPPINES</v>
          </cell>
        </row>
        <row r="254">
          <cell r="A254" t="str">
            <v>48-POLAND</v>
          </cell>
        </row>
        <row r="255">
          <cell r="A255" t="str">
            <v>14-PORTUGAL</v>
          </cell>
        </row>
        <row r="256">
          <cell r="A256" t="str">
            <v>974-QATAR</v>
          </cell>
        </row>
        <row r="257">
          <cell r="A257" t="str">
            <v>82-REPUBLIC OF KOREA (SOUTH KOREA)</v>
          </cell>
        </row>
        <row r="258">
          <cell r="A258" t="str">
            <v>373-REPUBLIC OF MOLDOVA</v>
          </cell>
        </row>
        <row r="259">
          <cell r="A259" t="str">
            <v>40-ROMANIA</v>
          </cell>
        </row>
        <row r="260">
          <cell r="A260" t="str">
            <v>8-RUSSIAN FEDERATION</v>
          </cell>
        </row>
        <row r="261">
          <cell r="A261" t="str">
            <v>250-RWANDA</v>
          </cell>
        </row>
        <row r="262">
          <cell r="A262" t="str">
            <v>1869-SAINT KITTS AND NEVIS</v>
          </cell>
        </row>
        <row r="263">
          <cell r="A263" t="str">
            <v>1758-SAINT LUCIA</v>
          </cell>
        </row>
        <row r="264">
          <cell r="A264" t="str">
            <v>1784-SAINT VINCENT AND THE GRENADINES</v>
          </cell>
        </row>
        <row r="265">
          <cell r="A265" t="str">
            <v>685-SAMOA</v>
          </cell>
        </row>
        <row r="266">
          <cell r="A266" t="str">
            <v>378-SAN MARINO</v>
          </cell>
        </row>
        <row r="267">
          <cell r="A267" t="str">
            <v>239-SAO TOME AND PRINCIPE</v>
          </cell>
        </row>
        <row r="268">
          <cell r="A268" t="str">
            <v>966-SAUDI ARABIA</v>
          </cell>
        </row>
        <row r="269">
          <cell r="A269" t="str">
            <v>221-SENEGAL</v>
          </cell>
        </row>
        <row r="270">
          <cell r="A270" t="str">
            <v>381-SERBIA</v>
          </cell>
        </row>
        <row r="271">
          <cell r="A271" t="str">
            <v>248-SEYCHELLES</v>
          </cell>
        </row>
        <row r="272">
          <cell r="A272" t="str">
            <v>232-SIERRA LEONE</v>
          </cell>
        </row>
        <row r="273">
          <cell r="A273" t="str">
            <v>65-SINGAPORE</v>
          </cell>
        </row>
        <row r="274">
          <cell r="A274" t="str">
            <v>421-SLOVAKIA</v>
          </cell>
        </row>
        <row r="275">
          <cell r="A275" t="str">
            <v>386-SLOVENIA</v>
          </cell>
        </row>
        <row r="276">
          <cell r="A276" t="str">
            <v>677-SOLOMON ISLANDS</v>
          </cell>
        </row>
        <row r="277">
          <cell r="A277" t="str">
            <v>252-SOMALIA</v>
          </cell>
        </row>
        <row r="278">
          <cell r="A278" t="str">
            <v>28-SOUTH AFRICA</v>
          </cell>
        </row>
        <row r="279">
          <cell r="A279" t="str">
            <v>211-SOUTH SUDAN</v>
          </cell>
        </row>
        <row r="280">
          <cell r="A280" t="str">
            <v>35-SPAIN</v>
          </cell>
        </row>
        <row r="281">
          <cell r="A281" t="str">
            <v>94-SRI LANKA</v>
          </cell>
        </row>
        <row r="282">
          <cell r="A282" t="str">
            <v>249-SUDAN</v>
          </cell>
        </row>
        <row r="283">
          <cell r="A283" t="str">
            <v>597-SURINAME</v>
          </cell>
        </row>
        <row r="284">
          <cell r="A284" t="str">
            <v>268-SWAZILAND</v>
          </cell>
        </row>
        <row r="285">
          <cell r="A285" t="str">
            <v>46-SWEDEN</v>
          </cell>
        </row>
        <row r="286">
          <cell r="A286" t="str">
            <v>41-SWITZERLAND</v>
          </cell>
        </row>
        <row r="287">
          <cell r="A287" t="str">
            <v>963-SYRIAN ARAB REPUBLIC</v>
          </cell>
        </row>
        <row r="288">
          <cell r="A288" t="str">
            <v>992-TAJIKISTAN</v>
          </cell>
        </row>
        <row r="289">
          <cell r="A289" t="str">
            <v>66-THAILAND</v>
          </cell>
        </row>
        <row r="290">
          <cell r="A290" t="str">
            <v>670-TIMOR-LESTE</v>
          </cell>
        </row>
        <row r="291">
          <cell r="A291" t="str">
            <v>228-TOGO</v>
          </cell>
        </row>
        <row r="292">
          <cell r="A292" t="str">
            <v>676-TONGA</v>
          </cell>
        </row>
        <row r="293">
          <cell r="A293" t="str">
            <v>1868-TRINIDAD AND TOBAGO</v>
          </cell>
        </row>
        <row r="294">
          <cell r="A294" t="str">
            <v>216-TUNISIA</v>
          </cell>
        </row>
        <row r="295">
          <cell r="A295" t="str">
            <v>90-TURKEY</v>
          </cell>
        </row>
        <row r="296">
          <cell r="A296" t="str">
            <v>993-TURKMENISTAN</v>
          </cell>
        </row>
        <row r="297">
          <cell r="A297" t="str">
            <v>688-TUVALU</v>
          </cell>
        </row>
        <row r="298">
          <cell r="A298" t="str">
            <v>256-UGANDA</v>
          </cell>
        </row>
        <row r="299">
          <cell r="A299" t="str">
            <v>380-UKRAINE</v>
          </cell>
        </row>
        <row r="300">
          <cell r="A300" t="str">
            <v>971-UNITED ARAB EMIRATES</v>
          </cell>
        </row>
        <row r="301">
          <cell r="A301" t="str">
            <v>44-UNITED KINGDOM OF GREAT BRITAIN AND NORTHERN IRELAND</v>
          </cell>
        </row>
        <row r="302">
          <cell r="A302" t="str">
            <v>255-UNITED REPUBLIC OF TANZANIA</v>
          </cell>
        </row>
        <row r="303">
          <cell r="A303" t="str">
            <v>2-UNITED STATES OF AMERICA</v>
          </cell>
        </row>
        <row r="304">
          <cell r="A304" t="str">
            <v>598-URUGUAY</v>
          </cell>
        </row>
        <row r="305">
          <cell r="A305" t="str">
            <v>998-UZBEKISTAN</v>
          </cell>
        </row>
        <row r="306">
          <cell r="A306" t="str">
            <v>678-VANUATU</v>
          </cell>
        </row>
        <row r="307">
          <cell r="A307" t="str">
            <v>58-VENEZUELA, BOLIVARIAN REPUBLIC OF...</v>
          </cell>
        </row>
        <row r="308">
          <cell r="A308" t="str">
            <v>84-VIETNAM</v>
          </cell>
        </row>
        <row r="309">
          <cell r="A309" t="str">
            <v>967-YEMEN</v>
          </cell>
        </row>
        <row r="310">
          <cell r="A310" t="str">
            <v>260-ZAMBIA</v>
          </cell>
        </row>
        <row r="311">
          <cell r="A311" t="str">
            <v>263-ZIMBABWE</v>
          </cell>
        </row>
        <row r="312">
          <cell r="A312" t="str">
            <v>9999-OTHERS</v>
          </cell>
        </row>
        <row r="315">
          <cell r="A315" t="str">
            <v>(Select)</v>
          </cell>
        </row>
        <row r="316">
          <cell r="A316" t="str">
            <v>10(23C)(iv) </v>
          </cell>
        </row>
        <row r="317">
          <cell r="A317" t="str">
            <v>10(23C)(v)</v>
          </cell>
        </row>
        <row r="318">
          <cell r="A318" t="str">
            <v>10(23C)(vi) </v>
          </cell>
        </row>
        <row r="319">
          <cell r="A319" t="str">
            <v>10(23C)(via)</v>
          </cell>
        </row>
        <row r="320">
          <cell r="A320" t="str">
            <v>10A</v>
          </cell>
        </row>
        <row r="321">
          <cell r="A321" t="str">
            <v>12A(1)(b)</v>
          </cell>
        </row>
        <row r="322">
          <cell r="A322" t="str">
            <v>115JB</v>
          </cell>
        </row>
        <row r="323">
          <cell r="A323" t="str">
            <v>80LA</v>
          </cell>
        </row>
        <row r="324">
          <cell r="A324" t="str">
            <v>80-IA</v>
          </cell>
        </row>
        <row r="325">
          <cell r="A325" t="str">
            <v>80-IB</v>
          </cell>
        </row>
        <row r="326">
          <cell r="A326" t="str">
            <v>80-IC</v>
          </cell>
        </row>
        <row r="327">
          <cell r="A327" t="str">
            <v>80-ID</v>
          </cell>
        </row>
        <row r="328">
          <cell r="A328" t="str">
            <v>80JJAA</v>
          </cell>
        </row>
      </sheetData>
      <sheetData sheetId="3">
        <row r="51">
          <cell r="C51" t="str">
            <v>1 - Holding company</v>
          </cell>
          <cell r="D51" t="str">
            <v>AMALGAMATING</v>
          </cell>
        </row>
        <row r="52">
          <cell r="C52" t="str">
            <v>2 - Subsidiary company</v>
          </cell>
          <cell r="D52" t="str">
            <v>AMALGAMATED</v>
          </cell>
        </row>
      </sheetData>
      <sheetData sheetId="4">
        <row r="10">
          <cell r="C10" t="str">
            <v>01-ANDAMAN AND NICOBAR ISLANDS</v>
          </cell>
        </row>
        <row r="11">
          <cell r="C11" t="str">
            <v>02-ANDHRA PRADESH</v>
          </cell>
        </row>
        <row r="12">
          <cell r="C12" t="str">
            <v>03-ARUNACHAL PRADESH</v>
          </cell>
        </row>
        <row r="13">
          <cell r="C13" t="str">
            <v>04-ASSAM</v>
          </cell>
        </row>
        <row r="14">
          <cell r="C14" t="str">
            <v>05-BIHAR</v>
          </cell>
        </row>
        <row r="15">
          <cell r="C15" t="str">
            <v>06-CHANDIGARH</v>
          </cell>
        </row>
        <row r="16">
          <cell r="C16" t="str">
            <v>07-DADRA AND NAGAR HAVELI</v>
          </cell>
        </row>
        <row r="17">
          <cell r="C17" t="str">
            <v>08-DAMAN AND DIU</v>
          </cell>
        </row>
        <row r="18">
          <cell r="C18" t="str">
            <v>09-DELHI</v>
          </cell>
        </row>
        <row r="19">
          <cell r="C19" t="str">
            <v>10-GOA</v>
          </cell>
        </row>
        <row r="20">
          <cell r="C20" t="str">
            <v>11-GUJARAT</v>
          </cell>
        </row>
        <row r="21">
          <cell r="C21" t="str">
            <v>12-HARYANA</v>
          </cell>
        </row>
        <row r="22">
          <cell r="C22" t="str">
            <v>13-HIMACHAL PRADESH</v>
          </cell>
        </row>
        <row r="23">
          <cell r="C23" t="str">
            <v>14-JAMMU AND KASHMIR</v>
          </cell>
        </row>
        <row r="24">
          <cell r="C24" t="str">
            <v>15-KARNATAKA</v>
          </cell>
        </row>
        <row r="25">
          <cell r="C25" t="str">
            <v>16-KERALA</v>
          </cell>
        </row>
        <row r="26">
          <cell r="C26" t="str">
            <v>17-LAKHSWADEEP</v>
          </cell>
        </row>
        <row r="27">
          <cell r="C27" t="str">
            <v>18-MADHYA PRADESH</v>
          </cell>
        </row>
        <row r="28">
          <cell r="C28" t="str">
            <v>19-MAHARASHTRA</v>
          </cell>
        </row>
        <row r="29">
          <cell r="C29" t="str">
            <v>20-MANIPUR</v>
          </cell>
        </row>
        <row r="30">
          <cell r="C30" t="str">
            <v>21-MEGHALAYA</v>
          </cell>
        </row>
        <row r="31">
          <cell r="C31" t="str">
            <v>22-MIZORAM</v>
          </cell>
        </row>
        <row r="32">
          <cell r="C32" t="str">
            <v>23-NAGALAND</v>
          </cell>
        </row>
        <row r="33">
          <cell r="C33" t="str">
            <v>24-ORISSA</v>
          </cell>
        </row>
        <row r="34">
          <cell r="C34" t="str">
            <v>25-PONDICHERRY</v>
          </cell>
        </row>
        <row r="35">
          <cell r="C35" t="str">
            <v>26-PUNJAB</v>
          </cell>
        </row>
        <row r="36">
          <cell r="C36" t="str">
            <v>27-RAJASTHAN</v>
          </cell>
        </row>
        <row r="37">
          <cell r="C37" t="str">
            <v>28-SIKKIM</v>
          </cell>
        </row>
        <row r="38">
          <cell r="C38" t="str">
            <v>29-TAMILNADU</v>
          </cell>
        </row>
        <row r="39">
          <cell r="C39" t="str">
            <v>30-TRIPURA</v>
          </cell>
        </row>
        <row r="40">
          <cell r="C40" t="str">
            <v>31-UTTAR PRADESH</v>
          </cell>
        </row>
        <row r="41">
          <cell r="C41" t="str">
            <v>32-WEST BENGAL</v>
          </cell>
        </row>
        <row r="42">
          <cell r="C42" t="str">
            <v>33-CHHATISHGARH</v>
          </cell>
        </row>
        <row r="43">
          <cell r="C43" t="str">
            <v>34-UTTARANCHAL</v>
          </cell>
        </row>
        <row r="44">
          <cell r="C44" t="str">
            <v>35-JHARKHAND</v>
          </cell>
        </row>
        <row r="45">
          <cell r="C45" t="str">
            <v>99-FOREIGN</v>
          </cell>
        </row>
      </sheetData>
      <sheetData sheetId="5">
        <row r="31">
          <cell r="C31" t="str">
            <v>0101-Agro-based industries</v>
          </cell>
          <cell r="I31" t="str">
            <v>01-ANDAMAN AND NICOBAR ISLANDS</v>
          </cell>
        </row>
        <row r="32">
          <cell r="C32" t="str">
            <v>0102-Automobile and Auto parts</v>
          </cell>
          <cell r="I32" t="str">
            <v>02-ANDHRA PRADESH</v>
          </cell>
        </row>
        <row r="33">
          <cell r="C33" t="str">
            <v>0103-Cement</v>
          </cell>
          <cell r="I33" t="str">
            <v>03-ARUNACHAL PRADESH</v>
          </cell>
        </row>
        <row r="34">
          <cell r="C34" t="str">
            <v>0104-Diamond cutting</v>
          </cell>
          <cell r="I34" t="str">
            <v>04-ASSAM</v>
          </cell>
        </row>
        <row r="35">
          <cell r="C35" t="str">
            <v>0105-Drugs and Pharmaceuticals</v>
          </cell>
          <cell r="I35" t="str">
            <v>05-BIHAR</v>
          </cell>
        </row>
        <row r="36">
          <cell r="C36" t="str">
            <v>0106-Electronics including Computer Hardware</v>
          </cell>
          <cell r="I36" t="str">
            <v>06-CHANDIGARH</v>
          </cell>
        </row>
        <row r="37">
          <cell r="C37" t="str">
            <v>0107-Engineering goods</v>
          </cell>
          <cell r="I37" t="str">
            <v>07-DADRA AND NAGAR HAVELI</v>
          </cell>
        </row>
        <row r="38">
          <cell r="C38" t="str">
            <v>0108-Fertilizers, Chemicals, Paints</v>
          </cell>
          <cell r="I38" t="str">
            <v>08-DAMAN AND DIU</v>
          </cell>
        </row>
        <row r="39">
          <cell r="C39" t="str">
            <v>0109-Flour &amp; Rice Mills</v>
          </cell>
          <cell r="I39" t="str">
            <v>09-DELHI</v>
          </cell>
        </row>
        <row r="40">
          <cell r="C40" t="str">
            <v>0110-Food Processing units</v>
          </cell>
          <cell r="I40" t="str">
            <v>10-GOA</v>
          </cell>
        </row>
        <row r="41">
          <cell r="C41" t="str">
            <v>0111-Marble &amp; Granite</v>
          </cell>
          <cell r="I41" t="str">
            <v>11-GUJARAT</v>
          </cell>
        </row>
        <row r="42">
          <cell r="C42" t="str">
            <v>0112-Paper</v>
          </cell>
          <cell r="I42" t="str">
            <v>12-HARYANA</v>
          </cell>
        </row>
        <row r="43">
          <cell r="C43" t="str">
            <v>0113-Petroleum and Petrochemicals</v>
          </cell>
          <cell r="I43" t="str">
            <v>13-HIMACHAL PRADESH</v>
          </cell>
        </row>
        <row r="44">
          <cell r="C44" t="str">
            <v>0114-Power and energy</v>
          </cell>
          <cell r="I44" t="str">
            <v>14-JAMMU AND KASHMIR</v>
          </cell>
        </row>
        <row r="45">
          <cell r="C45" t="str">
            <v>0115-Printing &amp; Publishing</v>
          </cell>
          <cell r="I45" t="str">
            <v>15-KARNATAKA</v>
          </cell>
        </row>
        <row r="46">
          <cell r="C46" t="str">
            <v>0116-Rubber</v>
          </cell>
          <cell r="I46" t="str">
            <v>16-KERALA</v>
          </cell>
        </row>
        <row r="47">
          <cell r="C47" t="str">
            <v>0117-Steel</v>
          </cell>
          <cell r="I47" t="str">
            <v>17-LAKHSWADEEP</v>
          </cell>
        </row>
        <row r="48">
          <cell r="C48" t="str">
            <v>0118-Sugar</v>
          </cell>
          <cell r="I48" t="str">
            <v>18-MADHYA PRADESH</v>
          </cell>
        </row>
        <row r="49">
          <cell r="C49" t="str">
            <v>0119-Tea, Coffee</v>
          </cell>
          <cell r="I49" t="str">
            <v>19-MAHARASHTRA</v>
          </cell>
        </row>
        <row r="50">
          <cell r="C50" t="str">
            <v>0120-Textiles, handloom, Power looms</v>
          </cell>
          <cell r="I50" t="str">
            <v>20-MANIPUR</v>
          </cell>
        </row>
        <row r="51">
          <cell r="C51" t="str">
            <v>0121-Tobacco</v>
          </cell>
          <cell r="I51" t="str">
            <v>21-MEGHALAYA</v>
          </cell>
        </row>
        <row r="52">
          <cell r="C52" t="str">
            <v>0122-Tyre</v>
          </cell>
          <cell r="I52" t="str">
            <v>22-MIZORAM</v>
          </cell>
        </row>
        <row r="53">
          <cell r="C53" t="str">
            <v>0123-Vanaspati &amp; Edible Oils</v>
          </cell>
          <cell r="I53" t="str">
            <v>23-NAGALAND</v>
          </cell>
        </row>
        <row r="54">
          <cell r="C54" t="str">
            <v>0124-Others</v>
          </cell>
          <cell r="I54" t="str">
            <v>24-ORISSA</v>
          </cell>
        </row>
        <row r="55">
          <cell r="C55" t="str">
            <v>0201-Chain Stores</v>
          </cell>
          <cell r="I55" t="str">
            <v>25-PONDICHERRY</v>
          </cell>
        </row>
        <row r="56">
          <cell r="C56" t="str">
            <v>0202-Retailers</v>
          </cell>
          <cell r="I56" t="str">
            <v>26-PUNJAB</v>
          </cell>
        </row>
        <row r="57">
          <cell r="C57" t="str">
            <v>0203-Wholesalers</v>
          </cell>
          <cell r="I57" t="str">
            <v>27-RAJASTHAN</v>
          </cell>
        </row>
        <row r="58">
          <cell r="C58" t="str">
            <v>0204-Others</v>
          </cell>
          <cell r="I58" t="str">
            <v>28-SIKKIM</v>
          </cell>
        </row>
        <row r="59">
          <cell r="C59" t="str">
            <v>0301-General Commission Agents</v>
          </cell>
          <cell r="I59" t="str">
            <v>29-TAMILNADU</v>
          </cell>
        </row>
        <row r="60">
          <cell r="C60" t="str">
            <v>0401-Builders</v>
          </cell>
          <cell r="I60" t="str">
            <v>30-TRIPURA</v>
          </cell>
        </row>
        <row r="61">
          <cell r="C61" t="str">
            <v>0402-Estate Agents</v>
          </cell>
          <cell r="I61" t="str">
            <v>31-UTTAR PRADESH</v>
          </cell>
        </row>
        <row r="62">
          <cell r="C62" t="str">
            <v>0403-Property Developers</v>
          </cell>
          <cell r="I62" t="str">
            <v>32-WEST BENGAL</v>
          </cell>
        </row>
        <row r="63">
          <cell r="C63" t="str">
            <v>0404-Others</v>
          </cell>
          <cell r="I63" t="str">
            <v>33-CHHATISHGARH</v>
          </cell>
        </row>
        <row r="64">
          <cell r="C64" t="str">
            <v>0501-Civil Contractors</v>
          </cell>
          <cell r="I64" t="str">
            <v>34-UTTARANCHAL</v>
          </cell>
        </row>
        <row r="65">
          <cell r="C65" t="str">
            <v>0502-Excise Contractors</v>
          </cell>
          <cell r="I65" t="str">
            <v>35-JHARKHAND</v>
          </cell>
        </row>
        <row r="66">
          <cell r="C66" t="str">
            <v>0503-Forest Contractors</v>
          </cell>
          <cell r="I66" t="str">
            <v>99-FOREIGN</v>
          </cell>
        </row>
        <row r="67">
          <cell r="C67" t="str">
            <v>0504-Mining Contractors</v>
          </cell>
        </row>
        <row r="68">
          <cell r="C68" t="str">
            <v>0505-Others</v>
          </cell>
        </row>
        <row r="69">
          <cell r="C69" t="str">
            <v>0601-Chartered Accountants, Auditors, etc.</v>
          </cell>
        </row>
        <row r="70">
          <cell r="C70" t="str">
            <v>0602-Fashion designers</v>
          </cell>
        </row>
        <row r="71">
          <cell r="C71" t="str">
            <v>0603-Legal professionals</v>
          </cell>
        </row>
        <row r="72">
          <cell r="C72" t="str">
            <v>0604-Medical professionals</v>
          </cell>
        </row>
        <row r="73">
          <cell r="C73" t="str">
            <v>0605-Nursing Homes</v>
          </cell>
        </row>
        <row r="74">
          <cell r="C74" t="str">
            <v>0606-Specialty hospitals</v>
          </cell>
        </row>
        <row r="75">
          <cell r="C75" t="str">
            <v>0607-Others</v>
          </cell>
        </row>
        <row r="76">
          <cell r="C76" t="str">
            <v>0701-Advertisement agencies</v>
          </cell>
        </row>
        <row r="77">
          <cell r="C77" t="str">
            <v>0702-Beauty Parlours</v>
          </cell>
        </row>
        <row r="78">
          <cell r="C78" t="str">
            <v>0703-Consultancy services</v>
          </cell>
        </row>
        <row r="79">
          <cell r="C79" t="str">
            <v>0704-Courier Agencies</v>
          </cell>
        </row>
        <row r="80">
          <cell r="C80" t="str">
            <v>0705-Computer training/educational and coaching institutes</v>
          </cell>
        </row>
        <row r="81">
          <cell r="C81" t="str">
            <v>0706-Forex Dealers</v>
          </cell>
        </row>
        <row r="82">
          <cell r="C82" t="str">
            <v>0707-Hospitality services</v>
          </cell>
        </row>
        <row r="83">
          <cell r="C83" t="str">
            <v>0708-Hotels</v>
          </cell>
        </row>
        <row r="84">
          <cell r="C84" t="str">
            <v>0709-I.T. enabled services, BPO service providers</v>
          </cell>
        </row>
        <row r="85">
          <cell r="C85" t="str">
            <v>0710-Security agencies</v>
          </cell>
        </row>
        <row r="86">
          <cell r="C86" t="str">
            <v>0711-Software development agencies</v>
          </cell>
        </row>
        <row r="87">
          <cell r="C87" t="str">
            <v>0712-Transporters</v>
          </cell>
        </row>
        <row r="88">
          <cell r="C88" t="str">
            <v>0713-Travel agents, tour operators</v>
          </cell>
        </row>
        <row r="89">
          <cell r="C89" t="str">
            <v>0714-Others</v>
          </cell>
        </row>
        <row r="90">
          <cell r="C90" t="str">
            <v>0801-Banking Companies</v>
          </cell>
        </row>
        <row r="91">
          <cell r="C91" t="str">
            <v>0802-Chit Funds</v>
          </cell>
        </row>
        <row r="92">
          <cell r="C92" t="str">
            <v>0803-Financial Institutions</v>
          </cell>
        </row>
        <row r="93">
          <cell r="C93" t="str">
            <v>0804-Financial service providers</v>
          </cell>
        </row>
        <row r="94">
          <cell r="C94" t="str">
            <v>0805-Leasing Companies</v>
          </cell>
        </row>
        <row r="95">
          <cell r="C95" t="str">
            <v>0806-Money Lenders</v>
          </cell>
        </row>
        <row r="96">
          <cell r="C96" t="str">
            <v>0807-Non-Banking Finance Companies</v>
          </cell>
        </row>
        <row r="97">
          <cell r="C97" t="str">
            <v>0808-Share Brokers, Sub-brokers, etc.</v>
          </cell>
        </row>
        <row r="98">
          <cell r="C98" t="str">
            <v>0809-Others</v>
          </cell>
        </row>
        <row r="99">
          <cell r="C99" t="str">
            <v>0901-Cable T.V. productions</v>
          </cell>
        </row>
        <row r="100">
          <cell r="C100" t="str">
            <v>0902-Film distribution</v>
          </cell>
        </row>
        <row r="101">
          <cell r="C101" t="str">
            <v>0903-Film laboratories</v>
          </cell>
        </row>
        <row r="102">
          <cell r="C102" t="str">
            <v>0904-Motion Picture Producers</v>
          </cell>
        </row>
        <row r="103">
          <cell r="C103" t="str">
            <v>0905-Television Channels</v>
          </cell>
        </row>
        <row r="104">
          <cell r="C104" t="str">
            <v>0906-Others</v>
          </cell>
        </row>
      </sheetData>
      <sheetData sheetId="9">
        <row r="77">
          <cell r="A77" t="str">
            <v>101-gms</v>
          </cell>
          <cell r="B77" t="str">
            <v>101-gms</v>
          </cell>
          <cell r="C77" t="str">
            <v>101-gms</v>
          </cell>
        </row>
        <row r="78">
          <cell r="A78" t="str">
            <v>102-kilograms</v>
          </cell>
          <cell r="B78" t="str">
            <v>102-kilograms</v>
          </cell>
          <cell r="C78" t="str">
            <v>102-kilograms</v>
          </cell>
        </row>
        <row r="79">
          <cell r="A79" t="str">
            <v>103-litre</v>
          </cell>
          <cell r="B79" t="str">
            <v>103-litre</v>
          </cell>
          <cell r="C79" t="str">
            <v>103-litre</v>
          </cell>
        </row>
        <row r="80">
          <cell r="A80" t="str">
            <v>104-kilolitre</v>
          </cell>
          <cell r="B80" t="str">
            <v>104-kilolitre</v>
          </cell>
          <cell r="C80" t="str">
            <v>104-kilolitre</v>
          </cell>
        </row>
        <row r="81">
          <cell r="A81" t="str">
            <v>105-metre</v>
          </cell>
          <cell r="B81" t="str">
            <v>105-metre</v>
          </cell>
          <cell r="C81" t="str">
            <v>105-metre</v>
          </cell>
        </row>
        <row r="82">
          <cell r="A82" t="str">
            <v>106-kilometre</v>
          </cell>
          <cell r="B82" t="str">
            <v>106-kilometre</v>
          </cell>
          <cell r="C82" t="str">
            <v>106-kilometre</v>
          </cell>
        </row>
        <row r="83">
          <cell r="A83" t="str">
            <v>107-numbers</v>
          </cell>
          <cell r="B83" t="str">
            <v>107-numbers</v>
          </cell>
          <cell r="C83" t="str">
            <v>107-numbers</v>
          </cell>
        </row>
        <row r="84">
          <cell r="A84" t="str">
            <v>108-quintal</v>
          </cell>
          <cell r="B84" t="str">
            <v>108-quintal</v>
          </cell>
          <cell r="C84" t="str">
            <v>108-quintal</v>
          </cell>
        </row>
        <row r="85">
          <cell r="A85" t="str">
            <v>109-ton</v>
          </cell>
          <cell r="B85" t="str">
            <v>109-ton</v>
          </cell>
          <cell r="C85" t="str">
            <v>109-ton</v>
          </cell>
        </row>
        <row r="86">
          <cell r="A86" t="str">
            <v>110-pound</v>
          </cell>
          <cell r="B86" t="str">
            <v>110-pound</v>
          </cell>
          <cell r="C86" t="str">
            <v>110-pound</v>
          </cell>
        </row>
        <row r="87">
          <cell r="A87" t="str">
            <v>111-milligrams</v>
          </cell>
          <cell r="B87" t="str">
            <v>111-milligrams</v>
          </cell>
          <cell r="C87" t="str">
            <v>111-milligrams</v>
          </cell>
        </row>
        <row r="88">
          <cell r="A88" t="str">
            <v>112-carat</v>
          </cell>
          <cell r="B88" t="str">
            <v>112-carat</v>
          </cell>
          <cell r="C88" t="str">
            <v>112-carat</v>
          </cell>
        </row>
        <row r="89">
          <cell r="A89" t="str">
            <v>113-numbers (1000s)</v>
          </cell>
          <cell r="B89" t="str">
            <v>113-numbers (1000s)</v>
          </cell>
          <cell r="C89" t="str">
            <v>113-numbers (1000s)</v>
          </cell>
        </row>
        <row r="90">
          <cell r="A90" t="str">
            <v>114-kwatt</v>
          </cell>
          <cell r="B90" t="str">
            <v>114-kwatt</v>
          </cell>
          <cell r="C90" t="str">
            <v>114-kwatt</v>
          </cell>
        </row>
        <row r="91">
          <cell r="A91" t="str">
            <v>115-mwatt</v>
          </cell>
          <cell r="B91" t="str">
            <v>115-mwatt</v>
          </cell>
          <cell r="C91" t="str">
            <v>115-mwatt</v>
          </cell>
        </row>
        <row r="92">
          <cell r="A92" t="str">
            <v>116-inch</v>
          </cell>
          <cell r="B92" t="str">
            <v>116-inch</v>
          </cell>
          <cell r="C92" t="str">
            <v>116-inch</v>
          </cell>
        </row>
        <row r="93">
          <cell r="A93" t="str">
            <v>117-feet</v>
          </cell>
          <cell r="B93" t="str">
            <v>117-feet</v>
          </cell>
          <cell r="C93" t="str">
            <v>117-feet</v>
          </cell>
        </row>
        <row r="94">
          <cell r="A94" t="str">
            <v>118-sqft</v>
          </cell>
          <cell r="B94" t="str">
            <v>118-sqft</v>
          </cell>
          <cell r="C94" t="str">
            <v>118-sqft</v>
          </cell>
        </row>
        <row r="95">
          <cell r="A95" t="str">
            <v>119-acre</v>
          </cell>
          <cell r="B95" t="str">
            <v>119-acre</v>
          </cell>
          <cell r="C95" t="str">
            <v>119-acre</v>
          </cell>
        </row>
        <row r="96">
          <cell r="A96" t="str">
            <v>120-cubicft</v>
          </cell>
          <cell r="B96" t="str">
            <v>120-cubicft</v>
          </cell>
          <cell r="C96" t="str">
            <v>120-cubicft</v>
          </cell>
        </row>
        <row r="97">
          <cell r="A97" t="str">
            <v>121-sqmetre</v>
          </cell>
          <cell r="B97" t="str">
            <v>121-sqmetre</v>
          </cell>
          <cell r="C97" t="str">
            <v>121-sqmetre</v>
          </cell>
        </row>
        <row r="98">
          <cell r="A98" t="str">
            <v>122-cubicmetre</v>
          </cell>
          <cell r="B98" t="str">
            <v>122-cubicmetre</v>
          </cell>
          <cell r="C98" t="str">
            <v>122-cubicmetre</v>
          </cell>
        </row>
        <row r="99">
          <cell r="A99" t="str">
            <v>999-residual</v>
          </cell>
          <cell r="B99" t="str">
            <v>999-residual</v>
          </cell>
          <cell r="C99" t="str">
            <v>999-residual</v>
          </cell>
        </row>
      </sheetData>
      <sheetData sheetId="10">
        <row r="2">
          <cell r="J2">
            <v>0</v>
          </cell>
        </row>
        <row r="7">
          <cell r="J7">
            <v>0</v>
          </cell>
        </row>
        <row r="10">
          <cell r="H10">
            <v>0</v>
          </cell>
        </row>
        <row r="11">
          <cell r="H11">
            <v>0</v>
          </cell>
        </row>
        <row r="12">
          <cell r="H12">
            <v>0</v>
          </cell>
        </row>
        <row r="13">
          <cell r="H13">
            <v>0</v>
          </cell>
        </row>
        <row r="14">
          <cell r="H14">
            <v>0</v>
          </cell>
        </row>
        <row r="15">
          <cell r="H15">
            <v>0</v>
          </cell>
        </row>
        <row r="16">
          <cell r="J16">
            <v>0</v>
          </cell>
        </row>
        <row r="19">
          <cell r="H19">
            <v>0</v>
          </cell>
        </row>
        <row r="21">
          <cell r="J21">
            <v>0</v>
          </cell>
        </row>
        <row r="22">
          <cell r="J22">
            <v>0</v>
          </cell>
        </row>
        <row r="23">
          <cell r="J23">
            <v>0</v>
          </cell>
        </row>
        <row r="26">
          <cell r="J26">
            <v>0</v>
          </cell>
        </row>
        <row r="27">
          <cell r="J27">
            <v>0</v>
          </cell>
        </row>
        <row r="28">
          <cell r="J28">
            <v>0</v>
          </cell>
        </row>
        <row r="29">
          <cell r="J29">
            <v>0</v>
          </cell>
        </row>
        <row r="33">
          <cell r="J33">
            <v>0</v>
          </cell>
        </row>
        <row r="35">
          <cell r="J35">
            <v>-458075</v>
          </cell>
        </row>
        <row r="39">
          <cell r="J39">
            <v>0</v>
          </cell>
        </row>
        <row r="40">
          <cell r="J40">
            <v>0</v>
          </cell>
        </row>
        <row r="41">
          <cell r="J41">
            <v>0</v>
          </cell>
        </row>
        <row r="42">
          <cell r="J42">
            <v>0</v>
          </cell>
        </row>
        <row r="44">
          <cell r="H44">
            <v>0</v>
          </cell>
        </row>
        <row r="47">
          <cell r="J47">
            <v>0</v>
          </cell>
        </row>
        <row r="51">
          <cell r="J51">
            <v>0</v>
          </cell>
        </row>
        <row r="52">
          <cell r="J52">
            <v>0</v>
          </cell>
        </row>
        <row r="53">
          <cell r="J53">
            <v>0</v>
          </cell>
        </row>
        <row r="54">
          <cell r="J54">
            <v>0</v>
          </cell>
        </row>
        <row r="55">
          <cell r="J55">
            <v>0</v>
          </cell>
        </row>
        <row r="56">
          <cell r="J56">
            <v>0</v>
          </cell>
        </row>
        <row r="57">
          <cell r="J57">
            <v>0</v>
          </cell>
        </row>
        <row r="58">
          <cell r="J58">
            <v>0</v>
          </cell>
        </row>
        <row r="60">
          <cell r="H60">
            <v>0</v>
          </cell>
        </row>
        <row r="61">
          <cell r="H61">
            <v>0</v>
          </cell>
        </row>
        <row r="62">
          <cell r="J62">
            <v>0</v>
          </cell>
        </row>
        <row r="63">
          <cell r="J63">
            <v>0</v>
          </cell>
        </row>
        <row r="65">
          <cell r="H65">
            <v>0</v>
          </cell>
        </row>
        <row r="66">
          <cell r="H66">
            <v>0</v>
          </cell>
        </row>
        <row r="67">
          <cell r="H67">
            <v>0</v>
          </cell>
        </row>
        <row r="68">
          <cell r="J68">
            <v>0</v>
          </cell>
        </row>
        <row r="69">
          <cell r="J69">
            <v>0</v>
          </cell>
        </row>
        <row r="71">
          <cell r="H71">
            <v>130000</v>
          </cell>
        </row>
        <row r="72">
          <cell r="H72">
            <v>0</v>
          </cell>
        </row>
        <row r="73">
          <cell r="H73">
            <v>0</v>
          </cell>
        </row>
        <row r="74">
          <cell r="H74">
            <v>0</v>
          </cell>
        </row>
        <row r="75">
          <cell r="J75">
            <v>130000</v>
          </cell>
        </row>
        <row r="86">
          <cell r="F86" t="str">
            <v>C. M. MATHEW</v>
          </cell>
          <cell r="I86" t="str">
            <v>MATHEW</v>
          </cell>
        </row>
        <row r="91">
          <cell r="F91" t="str">
            <v>DIRECTOR AND SECRETARY</v>
          </cell>
        </row>
        <row r="92">
          <cell r="F92" t="str">
            <v>KOTTAYAM</v>
          </cell>
        </row>
        <row r="93">
          <cell r="F93" t="str">
            <v>ADFPM0575J</v>
          </cell>
          <cell r="H93" t="str">
            <v>14/09/2013</v>
          </cell>
        </row>
      </sheetData>
      <sheetData sheetId="11">
        <row r="8">
          <cell r="J8">
            <v>0</v>
          </cell>
        </row>
        <row r="9">
          <cell r="J9">
            <v>0</v>
          </cell>
          <cell r="M9">
            <v>0</v>
          </cell>
          <cell r="N9">
            <v>0</v>
          </cell>
          <cell r="IV9" t="str">
            <v>Yes</v>
          </cell>
        </row>
        <row r="10">
          <cell r="J10">
            <v>0</v>
          </cell>
          <cell r="IV10" t="str">
            <v>No</v>
          </cell>
        </row>
        <row r="11">
          <cell r="J11">
            <v>0</v>
          </cell>
        </row>
        <row r="12">
          <cell r="J12">
            <v>0</v>
          </cell>
        </row>
        <row r="17">
          <cell r="J17">
            <v>0</v>
          </cell>
        </row>
        <row r="18">
          <cell r="J18">
            <v>0</v>
          </cell>
        </row>
        <row r="22">
          <cell r="J22" t="e">
            <v>#NAME?</v>
          </cell>
        </row>
      </sheetData>
      <sheetData sheetId="12">
        <row r="68">
          <cell r="J68">
            <v>0</v>
          </cell>
        </row>
        <row r="85">
          <cell r="D85" t="str">
            <v>01-ANDAMAN AND NICOBAR ISLANDS</v>
          </cell>
          <cell r="F85" t="str">
            <v>Y</v>
          </cell>
        </row>
        <row r="86">
          <cell r="D86" t="str">
            <v>02-ANDHRA PRADESH</v>
          </cell>
          <cell r="F86" t="str">
            <v>N</v>
          </cell>
        </row>
        <row r="87">
          <cell r="D87" t="str">
            <v>03-ARUNACHAL PRADESH</v>
          </cell>
        </row>
        <row r="88">
          <cell r="D88" t="str">
            <v>04-ASSAM</v>
          </cell>
        </row>
        <row r="89">
          <cell r="D89" t="str">
            <v>05-BIHAR</v>
          </cell>
        </row>
        <row r="90">
          <cell r="D90" t="str">
            <v>06-CHANDIGARH</v>
          </cell>
        </row>
        <row r="91">
          <cell r="D91" t="str">
            <v>07-DADRA AND NAGAR HAVELI</v>
          </cell>
        </row>
        <row r="92">
          <cell r="D92" t="str">
            <v>08-DAMAN AND DIU</v>
          </cell>
        </row>
        <row r="93">
          <cell r="D93" t="str">
            <v>09-DELHI</v>
          </cell>
        </row>
        <row r="94">
          <cell r="D94" t="str">
            <v>10-GOA</v>
          </cell>
        </row>
        <row r="95">
          <cell r="D95" t="str">
            <v>11-GUJARAT</v>
          </cell>
        </row>
        <row r="96">
          <cell r="D96" t="str">
            <v>12-HARYANA</v>
          </cell>
        </row>
        <row r="97">
          <cell r="D97" t="str">
            <v>13-HIMACHAL PRADESH</v>
          </cell>
        </row>
        <row r="98">
          <cell r="D98" t="str">
            <v>14-JAMMU AND KASHMIR</v>
          </cell>
        </row>
        <row r="99">
          <cell r="D99" t="str">
            <v>15-KARNATAKA</v>
          </cell>
        </row>
        <row r="100">
          <cell r="D100" t="str">
            <v>16-KERALA</v>
          </cell>
        </row>
        <row r="101">
          <cell r="D101" t="str">
            <v>17-LAKHSWADEEP</v>
          </cell>
        </row>
        <row r="102">
          <cell r="D102" t="str">
            <v>18-MADHYA PRADESH</v>
          </cell>
        </row>
        <row r="103">
          <cell r="D103" t="str">
            <v>19-MAHARASHTRA</v>
          </cell>
        </row>
        <row r="104">
          <cell r="D104" t="str">
            <v>20-MANIPUR</v>
          </cell>
        </row>
        <row r="105">
          <cell r="D105" t="str">
            <v>21-MEGHALAYA</v>
          </cell>
        </row>
        <row r="106">
          <cell r="D106" t="str">
            <v>22-MIZORAM</v>
          </cell>
        </row>
        <row r="107">
          <cell r="D107" t="str">
            <v>23-NAGALAND</v>
          </cell>
        </row>
        <row r="108">
          <cell r="D108" t="str">
            <v>24-ORISSA</v>
          </cell>
        </row>
        <row r="109">
          <cell r="D109" t="str">
            <v>25-PONDICHERRY</v>
          </cell>
        </row>
        <row r="110">
          <cell r="D110" t="str">
            <v>26-PUNJAB</v>
          </cell>
        </row>
        <row r="111">
          <cell r="D111" t="str">
            <v>27-RAJASTHAN</v>
          </cell>
        </row>
        <row r="112">
          <cell r="D112" t="str">
            <v>28-SIKKIM</v>
          </cell>
        </row>
        <row r="113">
          <cell r="D113" t="str">
            <v>29-TAMILNADU</v>
          </cell>
        </row>
        <row r="114">
          <cell r="D114" t="str">
            <v>30-TRIPURA</v>
          </cell>
        </row>
        <row r="115">
          <cell r="D115" t="str">
            <v>31-UTTAR PRADESH</v>
          </cell>
        </row>
        <row r="116">
          <cell r="D116" t="str">
            <v>32-WEST BENGAL</v>
          </cell>
        </row>
        <row r="117">
          <cell r="D117" t="str">
            <v>33-CHHATISHGARH</v>
          </cell>
        </row>
        <row r="118">
          <cell r="D118" t="str">
            <v>34-UTTARANCHAL</v>
          </cell>
        </row>
        <row r="119">
          <cell r="D119" t="str">
            <v>35-JHARKHAND</v>
          </cell>
        </row>
        <row r="120">
          <cell r="D120" t="str">
            <v>99-FOREIGN</v>
          </cell>
        </row>
      </sheetData>
      <sheetData sheetId="13">
        <row r="3">
          <cell r="N3">
            <v>-355179</v>
          </cell>
        </row>
        <row r="4">
          <cell r="N4" t="str">
            <v>N</v>
          </cell>
        </row>
        <row r="13">
          <cell r="J13">
            <v>-355179</v>
          </cell>
        </row>
        <row r="16">
          <cell r="H16">
            <v>0</v>
          </cell>
        </row>
        <row r="17">
          <cell r="J17">
            <v>-355179</v>
          </cell>
        </row>
        <row r="18">
          <cell r="J18">
            <v>54758</v>
          </cell>
        </row>
        <row r="22">
          <cell r="J22">
            <v>0</v>
          </cell>
        </row>
        <row r="23">
          <cell r="J23">
            <v>-300421</v>
          </cell>
        </row>
        <row r="34">
          <cell r="J34">
            <v>0</v>
          </cell>
        </row>
        <row r="44">
          <cell r="J44">
            <v>0</v>
          </cell>
        </row>
        <row r="45">
          <cell r="J45">
            <v>-300421</v>
          </cell>
        </row>
        <row r="58">
          <cell r="J58">
            <v>0</v>
          </cell>
        </row>
        <row r="59">
          <cell r="J59">
            <v>-300421</v>
          </cell>
        </row>
        <row r="65">
          <cell r="J65">
            <v>0</v>
          </cell>
        </row>
        <row r="66">
          <cell r="J66">
            <v>-300421</v>
          </cell>
        </row>
        <row r="67">
          <cell r="J67">
            <v>-300421</v>
          </cell>
        </row>
        <row r="69">
          <cell r="J69">
            <v>0</v>
          </cell>
        </row>
        <row r="72">
          <cell r="J72">
            <v>0</v>
          </cell>
        </row>
        <row r="74">
          <cell r="J74">
            <v>0</v>
          </cell>
        </row>
        <row r="77">
          <cell r="J77">
            <v>0</v>
          </cell>
        </row>
        <row r="79">
          <cell r="J79">
            <v>0</v>
          </cell>
        </row>
      </sheetData>
      <sheetData sheetId="14">
        <row r="3">
          <cell r="D3">
            <v>15</v>
          </cell>
        </row>
        <row r="8">
          <cell r="D8">
            <v>0</v>
          </cell>
        </row>
        <row r="11">
          <cell r="D11">
            <v>0</v>
          </cell>
        </row>
        <row r="12">
          <cell r="D12">
            <v>0</v>
          </cell>
        </row>
        <row r="13">
          <cell r="D13">
            <v>0</v>
          </cell>
        </row>
        <row r="14">
          <cell r="D14">
            <v>0</v>
          </cell>
        </row>
        <row r="15">
          <cell r="D15">
            <v>0</v>
          </cell>
        </row>
        <row r="16">
          <cell r="D16">
            <v>0</v>
          </cell>
        </row>
      </sheetData>
      <sheetData sheetId="15">
        <row r="19">
          <cell r="H19">
            <v>0</v>
          </cell>
        </row>
        <row r="30">
          <cell r="H30">
            <v>0</v>
          </cell>
        </row>
      </sheetData>
      <sheetData sheetId="17">
        <row r="6">
          <cell r="H6">
            <v>0</v>
          </cell>
        </row>
        <row r="10">
          <cell r="J10">
            <v>0</v>
          </cell>
        </row>
        <row r="13">
          <cell r="H13">
            <v>0</v>
          </cell>
        </row>
        <row r="18">
          <cell r="H18">
            <v>0</v>
          </cell>
        </row>
        <row r="21">
          <cell r="J21">
            <v>0</v>
          </cell>
        </row>
        <row r="23">
          <cell r="H23">
            <v>0</v>
          </cell>
        </row>
        <row r="28">
          <cell r="H28">
            <v>0</v>
          </cell>
        </row>
        <row r="35">
          <cell r="J35">
            <v>0</v>
          </cell>
        </row>
        <row r="36">
          <cell r="J36">
            <v>0</v>
          </cell>
        </row>
        <row r="37">
          <cell r="J37">
            <v>0</v>
          </cell>
        </row>
        <row r="42">
          <cell r="H42">
            <v>0</v>
          </cell>
        </row>
        <row r="44">
          <cell r="J44">
            <v>0</v>
          </cell>
        </row>
        <row r="45">
          <cell r="J45">
            <v>0</v>
          </cell>
        </row>
        <row r="47">
          <cell r="H47">
            <v>0</v>
          </cell>
        </row>
        <row r="52">
          <cell r="H52">
            <v>0</v>
          </cell>
        </row>
        <row r="53">
          <cell r="H53">
            <v>0</v>
          </cell>
        </row>
        <row r="54">
          <cell r="H54">
            <v>0</v>
          </cell>
        </row>
        <row r="55">
          <cell r="J55">
            <v>0</v>
          </cell>
        </row>
        <row r="57">
          <cell r="H57">
            <v>0</v>
          </cell>
        </row>
        <row r="62">
          <cell r="H62">
            <v>0</v>
          </cell>
        </row>
        <row r="63">
          <cell r="H63">
            <v>0</v>
          </cell>
        </row>
        <row r="65">
          <cell r="J65">
            <v>0</v>
          </cell>
        </row>
        <row r="66">
          <cell r="J66">
            <v>0</v>
          </cell>
        </row>
        <row r="67">
          <cell r="J67">
            <v>0</v>
          </cell>
        </row>
        <row r="68">
          <cell r="J68">
            <v>0</v>
          </cell>
        </row>
        <row r="69">
          <cell r="J69">
            <v>0</v>
          </cell>
        </row>
        <row r="70">
          <cell r="J70">
            <v>0</v>
          </cell>
        </row>
        <row r="90">
          <cell r="H90">
            <v>0</v>
          </cell>
        </row>
        <row r="106">
          <cell r="H106">
            <v>0</v>
          </cell>
        </row>
        <row r="110">
          <cell r="J110">
            <v>0</v>
          </cell>
        </row>
        <row r="114">
          <cell r="H114">
            <v>0</v>
          </cell>
        </row>
        <row r="115">
          <cell r="J115">
            <v>0</v>
          </cell>
        </row>
        <row r="116">
          <cell r="J116">
            <v>0</v>
          </cell>
        </row>
        <row r="117">
          <cell r="J117">
            <v>0</v>
          </cell>
        </row>
        <row r="121">
          <cell r="J121">
            <v>0</v>
          </cell>
        </row>
      </sheetData>
      <sheetData sheetId="18">
        <row r="4">
          <cell r="E4">
            <v>0</v>
          </cell>
          <cell r="F4">
            <v>300421</v>
          </cell>
          <cell r="G4">
            <v>0</v>
          </cell>
        </row>
        <row r="6">
          <cell r="D6">
            <v>0</v>
          </cell>
          <cell r="H6">
            <v>0</v>
          </cell>
          <cell r="AN6">
            <v>0</v>
          </cell>
          <cell r="AO6">
            <v>0</v>
          </cell>
        </row>
        <row r="7">
          <cell r="H7">
            <v>0</v>
          </cell>
        </row>
        <row r="8">
          <cell r="D8">
            <v>0</v>
          </cell>
          <cell r="H8">
            <v>0</v>
          </cell>
          <cell r="X8">
            <v>0</v>
          </cell>
        </row>
        <row r="9">
          <cell r="D9">
            <v>0</v>
          </cell>
          <cell r="H9">
            <v>0</v>
          </cell>
          <cell r="X9">
            <v>0</v>
          </cell>
        </row>
        <row r="10">
          <cell r="D10">
            <v>0</v>
          </cell>
          <cell r="H10">
            <v>0</v>
          </cell>
          <cell r="O10">
            <v>0</v>
          </cell>
          <cell r="Q10">
            <v>0</v>
          </cell>
          <cell r="T10">
            <v>0</v>
          </cell>
          <cell r="X10">
            <v>0</v>
          </cell>
          <cell r="AB10">
            <v>0</v>
          </cell>
          <cell r="AE10">
            <v>0</v>
          </cell>
          <cell r="AF10">
            <v>0</v>
          </cell>
          <cell r="AG10">
            <v>0</v>
          </cell>
          <cell r="AH10">
            <v>0</v>
          </cell>
          <cell r="AN10">
            <v>0</v>
          </cell>
          <cell r="AO10">
            <v>0</v>
          </cell>
        </row>
        <row r="11">
          <cell r="D11">
            <v>0</v>
          </cell>
          <cell r="H11">
            <v>0</v>
          </cell>
          <cell r="O11">
            <v>0</v>
          </cell>
          <cell r="P11">
            <v>0</v>
          </cell>
          <cell r="Q11">
            <v>0</v>
          </cell>
          <cell r="R11">
            <v>0</v>
          </cell>
          <cell r="T11">
            <v>0</v>
          </cell>
          <cell r="V11">
            <v>0</v>
          </cell>
          <cell r="X11">
            <v>0</v>
          </cell>
          <cell r="Z11">
            <v>0</v>
          </cell>
          <cell r="AB11">
            <v>0</v>
          </cell>
          <cell r="AD11">
            <v>0</v>
          </cell>
          <cell r="AE11">
            <v>0</v>
          </cell>
          <cell r="AF11">
            <v>0</v>
          </cell>
          <cell r="AG11">
            <v>0</v>
          </cell>
          <cell r="AH11">
            <v>0</v>
          </cell>
          <cell r="AN11">
            <v>0</v>
          </cell>
          <cell r="AO11">
            <v>0</v>
          </cell>
        </row>
        <row r="12">
          <cell r="D12">
            <v>0</v>
          </cell>
          <cell r="H12">
            <v>0</v>
          </cell>
          <cell r="O12">
            <v>0</v>
          </cell>
          <cell r="P12">
            <v>300421</v>
          </cell>
          <cell r="Q12">
            <v>0</v>
          </cell>
          <cell r="R12">
            <v>300421</v>
          </cell>
          <cell r="T12">
            <v>0</v>
          </cell>
          <cell r="V12">
            <v>300421</v>
          </cell>
          <cell r="X12">
            <v>0</v>
          </cell>
          <cell r="Z12">
            <v>300421</v>
          </cell>
          <cell r="AB12">
            <v>0</v>
          </cell>
          <cell r="AD12">
            <v>300421</v>
          </cell>
          <cell r="AE12">
            <v>0</v>
          </cell>
          <cell r="AF12">
            <v>0</v>
          </cell>
          <cell r="AG12">
            <v>0</v>
          </cell>
          <cell r="AH12">
            <v>300421</v>
          </cell>
          <cell r="AN12">
            <v>0</v>
          </cell>
          <cell r="AO12">
            <v>0</v>
          </cell>
        </row>
        <row r="13">
          <cell r="D13">
            <v>0</v>
          </cell>
          <cell r="H13">
            <v>0</v>
          </cell>
        </row>
        <row r="14">
          <cell r="E14">
            <v>0</v>
          </cell>
          <cell r="F14">
            <v>0</v>
          </cell>
          <cell r="G14">
            <v>0</v>
          </cell>
          <cell r="O14">
            <v>0</v>
          </cell>
          <cell r="P14">
            <v>0</v>
          </cell>
          <cell r="Q14">
            <v>0</v>
          </cell>
          <cell r="R14">
            <v>0</v>
          </cell>
          <cell r="T14">
            <v>0</v>
          </cell>
          <cell r="V14">
            <v>0</v>
          </cell>
          <cell r="X14">
            <v>0</v>
          </cell>
          <cell r="Z14">
            <v>0</v>
          </cell>
          <cell r="AB14">
            <v>0</v>
          </cell>
          <cell r="AD14">
            <v>0</v>
          </cell>
          <cell r="AE14">
            <v>0</v>
          </cell>
          <cell r="AF14">
            <v>0</v>
          </cell>
          <cell r="AG14">
            <v>0</v>
          </cell>
          <cell r="AH14">
            <v>0</v>
          </cell>
          <cell r="AN14">
            <v>0</v>
          </cell>
          <cell r="AO14">
            <v>0</v>
          </cell>
        </row>
        <row r="15">
          <cell r="E15">
            <v>0</v>
          </cell>
          <cell r="F15">
            <v>300421</v>
          </cell>
          <cell r="O15">
            <v>0</v>
          </cell>
          <cell r="P15">
            <v>0</v>
          </cell>
          <cell r="Q15">
            <v>0</v>
          </cell>
          <cell r="R15">
            <v>0</v>
          </cell>
          <cell r="T15">
            <v>0</v>
          </cell>
          <cell r="V15">
            <v>0</v>
          </cell>
          <cell r="X15">
            <v>0</v>
          </cell>
          <cell r="Z15">
            <v>0</v>
          </cell>
          <cell r="AB15">
            <v>0</v>
          </cell>
          <cell r="AD15">
            <v>0</v>
          </cell>
          <cell r="AE15">
            <v>0</v>
          </cell>
          <cell r="AF15">
            <v>0</v>
          </cell>
          <cell r="AG15">
            <v>0</v>
          </cell>
          <cell r="AH15">
            <v>0</v>
          </cell>
          <cell r="AN15">
            <v>0</v>
          </cell>
          <cell r="AO15">
            <v>0</v>
          </cell>
        </row>
        <row r="16">
          <cell r="O16">
            <v>0</v>
          </cell>
          <cell r="P16">
            <v>0</v>
          </cell>
          <cell r="Q16">
            <v>0</v>
          </cell>
          <cell r="R16">
            <v>0</v>
          </cell>
          <cell r="T16">
            <v>0</v>
          </cell>
          <cell r="V16">
            <v>0</v>
          </cell>
          <cell r="X16">
            <v>0</v>
          </cell>
          <cell r="Z16">
            <v>0</v>
          </cell>
          <cell r="AB16">
            <v>0</v>
          </cell>
          <cell r="AD16">
            <v>0</v>
          </cell>
          <cell r="AE16">
            <v>0</v>
          </cell>
          <cell r="AF16">
            <v>0</v>
          </cell>
          <cell r="AG16">
            <v>0</v>
          </cell>
          <cell r="AH16">
            <v>0</v>
          </cell>
          <cell r="AN16">
            <v>0</v>
          </cell>
          <cell r="AO16">
            <v>0</v>
          </cell>
        </row>
        <row r="17">
          <cell r="O17">
            <v>0</v>
          </cell>
          <cell r="P17">
            <v>0</v>
          </cell>
          <cell r="Q17">
            <v>0</v>
          </cell>
          <cell r="R17">
            <v>0</v>
          </cell>
          <cell r="T17">
            <v>0</v>
          </cell>
          <cell r="V17">
            <v>0</v>
          </cell>
          <cell r="X17">
            <v>0</v>
          </cell>
          <cell r="Z17">
            <v>0</v>
          </cell>
          <cell r="AB17">
            <v>0</v>
          </cell>
          <cell r="AD17">
            <v>0</v>
          </cell>
          <cell r="AF17">
            <v>0</v>
          </cell>
          <cell r="AG17">
            <v>0</v>
          </cell>
          <cell r="AN17">
            <v>0</v>
          </cell>
          <cell r="AO17">
            <v>0</v>
          </cell>
        </row>
        <row r="18">
          <cell r="O18">
            <v>0</v>
          </cell>
          <cell r="P18">
            <v>0</v>
          </cell>
          <cell r="Q18">
            <v>0</v>
          </cell>
          <cell r="R18">
            <v>0</v>
          </cell>
          <cell r="T18">
            <v>0</v>
          </cell>
          <cell r="V18">
            <v>0</v>
          </cell>
          <cell r="X18">
            <v>0</v>
          </cell>
          <cell r="Z18">
            <v>0</v>
          </cell>
          <cell r="AB18">
            <v>0</v>
          </cell>
          <cell r="AD18">
            <v>0</v>
          </cell>
          <cell r="AE18">
            <v>0</v>
          </cell>
          <cell r="AF18">
            <v>0</v>
          </cell>
          <cell r="AG18">
            <v>0</v>
          </cell>
          <cell r="AH18">
            <v>0</v>
          </cell>
          <cell r="AN18">
            <v>0</v>
          </cell>
          <cell r="AO18">
            <v>0</v>
          </cell>
        </row>
        <row r="19">
          <cell r="O19">
            <v>0</v>
          </cell>
          <cell r="P19">
            <v>0</v>
          </cell>
          <cell r="Q19">
            <v>0</v>
          </cell>
          <cell r="R19">
            <v>0</v>
          </cell>
          <cell r="T19">
            <v>0</v>
          </cell>
          <cell r="V19">
            <v>0</v>
          </cell>
          <cell r="X19">
            <v>0</v>
          </cell>
          <cell r="Z19">
            <v>0</v>
          </cell>
          <cell r="AB19">
            <v>0</v>
          </cell>
          <cell r="AD19">
            <v>0</v>
          </cell>
          <cell r="AF19">
            <v>0</v>
          </cell>
          <cell r="AG19">
            <v>0</v>
          </cell>
          <cell r="AN19">
            <v>0</v>
          </cell>
          <cell r="AO19">
            <v>0</v>
          </cell>
        </row>
        <row r="20">
          <cell r="E20">
            <v>0</v>
          </cell>
          <cell r="F20">
            <v>0</v>
          </cell>
          <cell r="AN20">
            <v>0</v>
          </cell>
          <cell r="AO20">
            <v>0</v>
          </cell>
        </row>
        <row r="21">
          <cell r="E21">
            <v>0</v>
          </cell>
          <cell r="F21">
            <v>0</v>
          </cell>
        </row>
        <row r="22">
          <cell r="D22">
            <v>0</v>
          </cell>
        </row>
        <row r="23">
          <cell r="D23">
            <v>0</v>
          </cell>
        </row>
        <row r="24">
          <cell r="E24">
            <v>0</v>
          </cell>
          <cell r="F24">
            <v>0</v>
          </cell>
          <cell r="O24">
            <v>0</v>
          </cell>
          <cell r="P24">
            <v>0</v>
          </cell>
          <cell r="Q24">
            <v>0</v>
          </cell>
          <cell r="R24">
            <v>0</v>
          </cell>
          <cell r="T24">
            <v>0</v>
          </cell>
          <cell r="V24">
            <v>0</v>
          </cell>
          <cell r="X24">
            <v>0</v>
          </cell>
          <cell r="Z24">
            <v>0</v>
          </cell>
          <cell r="AB24">
            <v>0</v>
          </cell>
          <cell r="AD24">
            <v>0</v>
          </cell>
          <cell r="AE24">
            <v>0</v>
          </cell>
          <cell r="AF24">
            <v>0</v>
          </cell>
          <cell r="AG24">
            <v>0</v>
          </cell>
          <cell r="AH24">
            <v>0</v>
          </cell>
        </row>
        <row r="25">
          <cell r="E25">
            <v>0</v>
          </cell>
          <cell r="F25">
            <v>0</v>
          </cell>
          <cell r="O25">
            <v>0</v>
          </cell>
          <cell r="P25">
            <v>0</v>
          </cell>
          <cell r="Q25">
            <v>0</v>
          </cell>
          <cell r="R25">
            <v>0</v>
          </cell>
          <cell r="T25">
            <v>0</v>
          </cell>
          <cell r="V25">
            <v>0</v>
          </cell>
          <cell r="X25">
            <v>0</v>
          </cell>
          <cell r="Z25">
            <v>0</v>
          </cell>
          <cell r="AB25">
            <v>0</v>
          </cell>
          <cell r="AD25">
            <v>0</v>
          </cell>
          <cell r="AE25">
            <v>0</v>
          </cell>
          <cell r="AF25">
            <v>0</v>
          </cell>
          <cell r="AG25">
            <v>0</v>
          </cell>
          <cell r="AH25">
            <v>0</v>
          </cell>
        </row>
        <row r="26">
          <cell r="F26">
            <v>0</v>
          </cell>
        </row>
        <row r="27">
          <cell r="D27">
            <v>0</v>
          </cell>
          <cell r="F27">
            <v>0</v>
          </cell>
        </row>
        <row r="28">
          <cell r="F28">
            <v>0</v>
          </cell>
          <cell r="G28">
            <v>0</v>
          </cell>
        </row>
        <row r="29">
          <cell r="AD29">
            <v>0</v>
          </cell>
          <cell r="AE29">
            <v>0</v>
          </cell>
        </row>
        <row r="30">
          <cell r="AD30">
            <v>0</v>
          </cell>
          <cell r="AE30">
            <v>0</v>
          </cell>
        </row>
        <row r="31">
          <cell r="AD31">
            <v>0</v>
          </cell>
          <cell r="AE31">
            <v>0</v>
          </cell>
        </row>
        <row r="32">
          <cell r="AD32">
            <v>0</v>
          </cell>
          <cell r="AE32">
            <v>0</v>
          </cell>
        </row>
        <row r="33">
          <cell r="AD33">
            <v>0</v>
          </cell>
          <cell r="AE33">
            <v>0</v>
          </cell>
        </row>
        <row r="34">
          <cell r="AD34">
            <v>0</v>
          </cell>
          <cell r="AE34">
            <v>0</v>
          </cell>
        </row>
        <row r="35">
          <cell r="AE35">
            <v>0</v>
          </cell>
        </row>
        <row r="36">
          <cell r="F36">
            <v>0</v>
          </cell>
          <cell r="AE36">
            <v>0</v>
          </cell>
        </row>
        <row r="37">
          <cell r="AE37">
            <v>0</v>
          </cell>
        </row>
        <row r="38">
          <cell r="F38">
            <v>0</v>
          </cell>
        </row>
        <row r="40">
          <cell r="F40">
            <v>0</v>
          </cell>
        </row>
        <row r="42">
          <cell r="F42">
            <v>0</v>
          </cell>
        </row>
        <row r="44">
          <cell r="F44">
            <v>0</v>
          </cell>
          <cell r="G44">
            <v>0</v>
          </cell>
        </row>
      </sheetData>
      <sheetData sheetId="19">
        <row r="11">
          <cell r="E11">
            <v>0</v>
          </cell>
          <cell r="F11">
            <v>0</v>
          </cell>
          <cell r="G11">
            <v>0</v>
          </cell>
          <cell r="H11">
            <v>0</v>
          </cell>
          <cell r="I11">
            <v>0</v>
          </cell>
          <cell r="J11">
            <v>0</v>
          </cell>
          <cell r="L11">
            <v>0</v>
          </cell>
        </row>
        <row r="12">
          <cell r="I12">
            <v>0</v>
          </cell>
        </row>
      </sheetData>
      <sheetData sheetId="20">
        <row r="4">
          <cell r="F4">
            <v>0</v>
          </cell>
        </row>
        <row r="5">
          <cell r="F5">
            <v>0</v>
          </cell>
        </row>
        <row r="6">
          <cell r="F6">
            <v>0</v>
          </cell>
        </row>
        <row r="7">
          <cell r="F7">
            <v>0</v>
          </cell>
        </row>
        <row r="8">
          <cell r="F8">
            <v>0</v>
          </cell>
        </row>
        <row r="9">
          <cell r="F9">
            <v>0</v>
          </cell>
        </row>
        <row r="10">
          <cell r="F10">
            <v>0</v>
          </cell>
        </row>
        <row r="11">
          <cell r="F11">
            <v>0</v>
          </cell>
        </row>
      </sheetData>
      <sheetData sheetId="21">
        <row r="20">
          <cell r="H20">
            <v>0</v>
          </cell>
        </row>
      </sheetData>
      <sheetData sheetId="22">
        <row r="1">
          <cell r="L1">
            <v>0</v>
          </cell>
          <cell r="N1">
            <v>0</v>
          </cell>
          <cell r="O1">
            <v>0</v>
          </cell>
          <cell r="P1">
            <v>0</v>
          </cell>
        </row>
        <row r="4">
          <cell r="J4">
            <v>0</v>
          </cell>
        </row>
        <row r="5">
          <cell r="J5">
            <v>0</v>
          </cell>
        </row>
        <row r="6">
          <cell r="J6">
            <v>0</v>
          </cell>
        </row>
        <row r="7">
          <cell r="J7">
            <v>0</v>
          </cell>
        </row>
        <row r="9">
          <cell r="I9">
            <v>0</v>
          </cell>
          <cell r="J9">
            <v>0</v>
          </cell>
        </row>
        <row r="17">
          <cell r="O17">
            <v>0</v>
          </cell>
        </row>
        <row r="18">
          <cell r="O18">
            <v>0</v>
          </cell>
        </row>
        <row r="19">
          <cell r="O19">
            <v>0</v>
          </cell>
        </row>
        <row r="20">
          <cell r="O20">
            <v>0</v>
          </cell>
        </row>
        <row r="22">
          <cell r="I22">
            <v>0</v>
          </cell>
          <cell r="J22">
            <v>0</v>
          </cell>
        </row>
        <row r="32">
          <cell r="J32">
            <v>0</v>
          </cell>
        </row>
        <row r="33">
          <cell r="J33">
            <v>0</v>
          </cell>
        </row>
        <row r="34">
          <cell r="J34">
            <v>0</v>
          </cell>
        </row>
        <row r="35">
          <cell r="J35">
            <v>0</v>
          </cell>
        </row>
        <row r="37">
          <cell r="I37">
            <v>0</v>
          </cell>
          <cell r="J37">
            <v>0</v>
          </cell>
        </row>
        <row r="47">
          <cell r="J47">
            <v>0</v>
          </cell>
        </row>
        <row r="48">
          <cell r="J48">
            <v>0</v>
          </cell>
        </row>
        <row r="49">
          <cell r="J49">
            <v>0</v>
          </cell>
        </row>
        <row r="50">
          <cell r="J50">
            <v>0</v>
          </cell>
        </row>
        <row r="52">
          <cell r="I52">
            <v>0</v>
          </cell>
          <cell r="J52">
            <v>0</v>
          </cell>
        </row>
        <row r="57">
          <cell r="J57">
            <v>0</v>
          </cell>
        </row>
        <row r="75">
          <cell r="B75" t="str">
            <v>01-ANDAMAN AND NICOBAR ISLANDS</v>
          </cell>
        </row>
        <row r="76">
          <cell r="B76" t="str">
            <v>02-ANDHRA PRADESH</v>
          </cell>
        </row>
        <row r="77">
          <cell r="B77" t="str">
            <v>03-ARUNACHAL PRADESH</v>
          </cell>
        </row>
        <row r="78">
          <cell r="B78" t="str">
            <v>04-ASSAM</v>
          </cell>
        </row>
        <row r="79">
          <cell r="B79" t="str">
            <v>05-BIHAR</v>
          </cell>
        </row>
        <row r="80">
          <cell r="B80" t="str">
            <v>06-CHANDIGARH</v>
          </cell>
        </row>
        <row r="81">
          <cell r="B81" t="str">
            <v>07-DADRA AND NAGAR HAVELI</v>
          </cell>
        </row>
        <row r="82">
          <cell r="B82" t="str">
            <v>08-DAMAN AND DIU</v>
          </cell>
        </row>
        <row r="83">
          <cell r="B83" t="str">
            <v>09-DELHI</v>
          </cell>
        </row>
        <row r="84">
          <cell r="B84" t="str">
            <v>10-GOA</v>
          </cell>
        </row>
        <row r="85">
          <cell r="B85" t="str">
            <v>11-GUJARAT</v>
          </cell>
        </row>
        <row r="86">
          <cell r="B86" t="str">
            <v>12-HARYANA</v>
          </cell>
        </row>
        <row r="87">
          <cell r="B87" t="str">
            <v>13-HIMACHAL PRADESH</v>
          </cell>
        </row>
        <row r="88">
          <cell r="B88" t="str">
            <v>14-JAMMU AND KASHMIR</v>
          </cell>
        </row>
        <row r="89">
          <cell r="B89" t="str">
            <v>15-KARNATAKA</v>
          </cell>
        </row>
        <row r="90">
          <cell r="B90" t="str">
            <v>16-KERALA</v>
          </cell>
        </row>
        <row r="91">
          <cell r="B91" t="str">
            <v>17-LAKHSWADEEP</v>
          </cell>
        </row>
        <row r="92">
          <cell r="B92" t="str">
            <v>18-MADHYA PRADESH</v>
          </cell>
        </row>
        <row r="93">
          <cell r="B93" t="str">
            <v>19-MAHARASHTRA</v>
          </cell>
        </row>
        <row r="94">
          <cell r="B94" t="str">
            <v>20-MANIPUR</v>
          </cell>
        </row>
        <row r="95">
          <cell r="B95" t="str">
            <v>21-MEGHALAYA</v>
          </cell>
        </row>
        <row r="96">
          <cell r="B96" t="str">
            <v>22-MIZORAM</v>
          </cell>
        </row>
        <row r="97">
          <cell r="B97" t="str">
            <v>23-NAGALAND</v>
          </cell>
        </row>
        <row r="98">
          <cell r="B98" t="str">
            <v>24-ORISSA</v>
          </cell>
        </row>
        <row r="99">
          <cell r="B99" t="str">
            <v>25-PONDICHERRY</v>
          </cell>
        </row>
        <row r="100">
          <cell r="B100" t="str">
            <v>26-PUNJAB</v>
          </cell>
        </row>
        <row r="101">
          <cell r="B101" t="str">
            <v>27-RAJASTHAN</v>
          </cell>
        </row>
        <row r="102">
          <cell r="B102" t="str">
            <v>28-SIKKIM</v>
          </cell>
        </row>
        <row r="103">
          <cell r="B103" t="str">
            <v>29-TAMILNADU</v>
          </cell>
        </row>
        <row r="104">
          <cell r="B104" t="str">
            <v>30-TRIPURA</v>
          </cell>
        </row>
        <row r="105">
          <cell r="B105" t="str">
            <v>31-UTTAR PRADESH</v>
          </cell>
        </row>
        <row r="106">
          <cell r="B106" t="str">
            <v>32-WEST BENGAL</v>
          </cell>
        </row>
        <row r="107">
          <cell r="B107" t="str">
            <v>33-CHHATISHGARH</v>
          </cell>
        </row>
        <row r="108">
          <cell r="B108" t="str">
            <v>34-UTTARANCHAL</v>
          </cell>
        </row>
        <row r="109">
          <cell r="B109" t="str">
            <v>35-JHARKHAND</v>
          </cell>
        </row>
        <row r="110">
          <cell r="B110" t="str">
            <v>99-FOREIGN</v>
          </cell>
        </row>
      </sheetData>
      <sheetData sheetId="23">
        <row r="8">
          <cell r="I8">
            <v>0</v>
          </cell>
        </row>
        <row r="25">
          <cell r="I25">
            <v>0</v>
          </cell>
        </row>
        <row r="39">
          <cell r="I39">
            <v>0</v>
          </cell>
        </row>
        <row r="40">
          <cell r="I40">
            <v>0</v>
          </cell>
        </row>
        <row r="44">
          <cell r="G44">
            <v>0</v>
          </cell>
        </row>
        <row r="45">
          <cell r="G45">
            <v>0</v>
          </cell>
        </row>
        <row r="46">
          <cell r="G46">
            <v>0</v>
          </cell>
        </row>
        <row r="47">
          <cell r="G47">
            <v>0</v>
          </cell>
        </row>
        <row r="48">
          <cell r="G48">
            <v>0</v>
          </cell>
        </row>
        <row r="49">
          <cell r="G49">
            <v>0</v>
          </cell>
        </row>
        <row r="50">
          <cell r="G50">
            <v>0</v>
          </cell>
        </row>
        <row r="55">
          <cell r="G55">
            <v>0</v>
          </cell>
        </row>
        <row r="56">
          <cell r="I56">
            <v>0</v>
          </cell>
        </row>
      </sheetData>
      <sheetData sheetId="24">
        <row r="1">
          <cell r="I1">
            <v>0</v>
          </cell>
          <cell r="M1">
            <v>0</v>
          </cell>
        </row>
        <row r="2">
          <cell r="I2">
            <v>0</v>
          </cell>
        </row>
        <row r="11">
          <cell r="M11">
            <v>0</v>
          </cell>
        </row>
        <row r="12">
          <cell r="C12">
            <v>21</v>
          </cell>
          <cell r="E12">
            <v>0</v>
          </cell>
          <cell r="G12">
            <v>0</v>
          </cell>
          <cell r="L12">
            <v>6</v>
          </cell>
          <cell r="O12">
            <v>0</v>
          </cell>
        </row>
        <row r="13">
          <cell r="C13" t="str">
            <v>1A</v>
          </cell>
          <cell r="E13">
            <v>0</v>
          </cell>
          <cell r="G13">
            <v>0</v>
          </cell>
          <cell r="L13">
            <v>4</v>
          </cell>
          <cell r="O13">
            <v>0</v>
          </cell>
        </row>
        <row r="14">
          <cell r="C14">
            <v>22</v>
          </cell>
          <cell r="E14">
            <v>0</v>
          </cell>
          <cell r="G14">
            <v>0</v>
          </cell>
          <cell r="L14">
            <v>3</v>
          </cell>
          <cell r="O14">
            <v>0</v>
          </cell>
        </row>
        <row r="15">
          <cell r="C15" t="str">
            <v>21ciii</v>
          </cell>
          <cell r="E15">
            <v>0</v>
          </cell>
          <cell r="G15">
            <v>0</v>
          </cell>
          <cell r="L15">
            <v>0</v>
          </cell>
        </row>
        <row r="16">
          <cell r="C16" t="str">
            <v>5BB</v>
          </cell>
          <cell r="E16">
            <v>0</v>
          </cell>
          <cell r="G16">
            <v>0</v>
          </cell>
          <cell r="L16">
            <v>0</v>
          </cell>
          <cell r="O16">
            <v>0</v>
          </cell>
        </row>
        <row r="17">
          <cell r="C17">
            <v>1</v>
          </cell>
          <cell r="E17">
            <v>0</v>
          </cell>
          <cell r="G17">
            <v>0</v>
          </cell>
          <cell r="L17">
            <v>0</v>
          </cell>
          <cell r="O17">
            <v>0</v>
          </cell>
        </row>
        <row r="18">
          <cell r="C18" t="str">
            <v>DTAA</v>
          </cell>
          <cell r="E18">
            <v>0</v>
          </cell>
          <cell r="G18">
            <v>0</v>
          </cell>
          <cell r="L18">
            <v>0</v>
          </cell>
          <cell r="O18">
            <v>0</v>
          </cell>
        </row>
        <row r="19">
          <cell r="C19" t="str">
            <v>5BBD</v>
          </cell>
          <cell r="E19">
            <v>0</v>
          </cell>
          <cell r="G19">
            <v>0</v>
          </cell>
          <cell r="L19">
            <v>0</v>
          </cell>
        </row>
        <row r="20">
          <cell r="C20" t="str">
            <v>5BBE</v>
          </cell>
          <cell r="E20">
            <v>0</v>
          </cell>
          <cell r="G20">
            <v>0</v>
          </cell>
          <cell r="L20">
            <v>0</v>
          </cell>
        </row>
        <row r="21">
          <cell r="C21" t="str">
            <v>5BBA</v>
          </cell>
          <cell r="E21">
            <v>0</v>
          </cell>
          <cell r="G21">
            <v>0</v>
          </cell>
          <cell r="L21">
            <v>0</v>
          </cell>
        </row>
        <row r="22">
          <cell r="C22" t="str">
            <v>5Ea</v>
          </cell>
          <cell r="E22">
            <v>0</v>
          </cell>
          <cell r="G22">
            <v>0</v>
          </cell>
          <cell r="L22">
            <v>0</v>
          </cell>
        </row>
        <row r="23">
          <cell r="G23">
            <v>0</v>
          </cell>
        </row>
        <row r="101">
          <cell r="C101" t="str">
            <v>5A1ai</v>
          </cell>
        </row>
        <row r="102">
          <cell r="C102" t="str">
            <v>5A1aii</v>
          </cell>
        </row>
        <row r="103">
          <cell r="C103" t="str">
            <v>5A1aiia</v>
          </cell>
        </row>
        <row r="104">
          <cell r="C104" t="str">
            <v>5A1aiiaa</v>
          </cell>
        </row>
        <row r="105">
          <cell r="C105" t="str">
            <v>5A1aiii</v>
          </cell>
        </row>
        <row r="106">
          <cell r="C106" t="str">
            <v>5A1b1</v>
          </cell>
        </row>
        <row r="107">
          <cell r="C107" t="str">
            <v>5A1b2</v>
          </cell>
        </row>
        <row r="108">
          <cell r="C108" t="str">
            <v>5A1b3</v>
          </cell>
        </row>
        <row r="109">
          <cell r="C109" t="str">
            <v>5AB1a</v>
          </cell>
        </row>
        <row r="110">
          <cell r="C110" t="str">
            <v>5AB1b</v>
          </cell>
        </row>
        <row r="111">
          <cell r="C111" t="str">
            <v>5AC</v>
          </cell>
        </row>
        <row r="112">
          <cell r="C112" t="str">
            <v>5ACA</v>
          </cell>
        </row>
        <row r="113">
          <cell r="C113" t="str">
            <v>5B</v>
          </cell>
        </row>
        <row r="114">
          <cell r="C114" t="str">
            <v>5BBA</v>
          </cell>
        </row>
        <row r="115">
          <cell r="C115" t="str">
            <v>5BBB</v>
          </cell>
        </row>
        <row r="116">
          <cell r="C116" t="str">
            <v>5BBC</v>
          </cell>
        </row>
        <row r="117">
          <cell r="C117" t="str">
            <v>5BBD</v>
          </cell>
        </row>
        <row r="118">
          <cell r="C118" t="str">
            <v>5BBE</v>
          </cell>
        </row>
        <row r="119">
          <cell r="C119" t="str">
            <v>5Ea</v>
          </cell>
        </row>
        <row r="120">
          <cell r="C120" t="str">
            <v>5Eb</v>
          </cell>
        </row>
        <row r="121">
          <cell r="C121" t="str">
            <v>FA</v>
          </cell>
        </row>
      </sheetData>
      <sheetData sheetId="25">
        <row r="9">
          <cell r="F9">
            <v>0</v>
          </cell>
        </row>
      </sheetData>
      <sheetData sheetId="26">
        <row r="2">
          <cell r="P2">
            <v>1</v>
          </cell>
          <cell r="Q2">
            <v>1</v>
          </cell>
        </row>
        <row r="3">
          <cell r="P3">
            <v>2</v>
          </cell>
          <cell r="Q3">
            <v>2</v>
          </cell>
        </row>
        <row r="43">
          <cell r="J43">
            <v>0</v>
          </cell>
        </row>
        <row r="44">
          <cell r="J44">
            <v>0</v>
          </cell>
        </row>
        <row r="45">
          <cell r="J45">
            <v>0</v>
          </cell>
        </row>
        <row r="46">
          <cell r="J46">
            <v>0</v>
          </cell>
        </row>
      </sheetData>
      <sheetData sheetId="27">
        <row r="25">
          <cell r="H25">
            <v>-458075</v>
          </cell>
        </row>
        <row r="26">
          <cell r="H26">
            <v>0</v>
          </cell>
        </row>
      </sheetData>
      <sheetData sheetId="28">
        <row r="4">
          <cell r="H4">
            <v>0</v>
          </cell>
        </row>
        <row r="5">
          <cell r="H5">
            <v>0</v>
          </cell>
        </row>
        <row r="18">
          <cell r="H18">
            <v>0</v>
          </cell>
        </row>
      </sheetData>
      <sheetData sheetId="29">
        <row r="3">
          <cell r="X3">
            <v>0</v>
          </cell>
          <cell r="Y3">
            <v>25000</v>
          </cell>
          <cell r="Z3">
            <v>50000</v>
          </cell>
          <cell r="AA3">
            <v>55000</v>
          </cell>
          <cell r="AB3">
            <v>0</v>
          </cell>
        </row>
        <row r="4">
          <cell r="F4">
            <v>55000</v>
          </cell>
          <cell r="S4">
            <v>1</v>
          </cell>
          <cell r="T4">
            <v>4</v>
          </cell>
          <cell r="U4">
            <v>0</v>
          </cell>
        </row>
        <row r="5">
          <cell r="F5">
            <v>25000</v>
          </cell>
          <cell r="S5">
            <v>1</v>
          </cell>
          <cell r="T5">
            <v>2</v>
          </cell>
          <cell r="U5">
            <v>0</v>
          </cell>
        </row>
        <row r="6">
          <cell r="F6">
            <v>50000</v>
          </cell>
          <cell r="S6">
            <v>1</v>
          </cell>
          <cell r="T6">
            <v>3</v>
          </cell>
          <cell r="U6">
            <v>0</v>
          </cell>
        </row>
        <row r="7">
          <cell r="S7" t="e">
            <v>#VALUE!</v>
          </cell>
          <cell r="T7" t="e">
            <v>#VALUE!</v>
          </cell>
          <cell r="U7" t="e">
            <v>#VALUE!</v>
          </cell>
        </row>
        <row r="8">
          <cell r="S8" t="e">
            <v>#VALUE!</v>
          </cell>
          <cell r="T8" t="e">
            <v>#VALUE!</v>
          </cell>
          <cell r="U8" t="e">
            <v>#VALUE!</v>
          </cell>
        </row>
        <row r="9">
          <cell r="S9" t="e">
            <v>#VALUE!</v>
          </cell>
          <cell r="T9" t="e">
            <v>#VALUE!</v>
          </cell>
          <cell r="U9" t="e">
            <v>#VALUE!</v>
          </cell>
        </row>
        <row r="29">
          <cell r="X29">
            <v>0</v>
          </cell>
          <cell r="Y29">
            <v>0</v>
          </cell>
          <cell r="Z29">
            <v>0</v>
          </cell>
          <cell r="AA29">
            <v>0</v>
          </cell>
          <cell r="AB29">
            <v>0</v>
          </cell>
        </row>
        <row r="30">
          <cell r="T30" t="e">
            <v>#VALUE!</v>
          </cell>
          <cell r="U30" t="e">
            <v>#VALUE!</v>
          </cell>
        </row>
        <row r="31">
          <cell r="T31" t="e">
            <v>#VALUE!</v>
          </cell>
          <cell r="U31" t="e">
            <v>#VALUE!</v>
          </cell>
        </row>
        <row r="32">
          <cell r="T32" t="e">
            <v>#VALUE!</v>
          </cell>
          <cell r="U32" t="e">
            <v>#VALUE!</v>
          </cell>
        </row>
        <row r="33">
          <cell r="T33" t="e">
            <v>#VALUE!</v>
          </cell>
          <cell r="U33" t="e">
            <v>#VALUE!</v>
          </cell>
        </row>
        <row r="34">
          <cell r="T34" t="e">
            <v>#VALUE!</v>
          </cell>
          <cell r="U34" t="e">
            <v>#VALUE!</v>
          </cell>
        </row>
        <row r="35">
          <cell r="T35" t="e">
            <v>#VALUE!</v>
          </cell>
          <cell r="U35" t="e">
            <v>#VALUE!</v>
          </cell>
        </row>
        <row r="46">
          <cell r="F46">
            <v>46325</v>
          </cell>
        </row>
        <row r="53">
          <cell r="F53">
            <v>46325</v>
          </cell>
        </row>
      </sheetData>
      <sheetData sheetId="30">
        <row r="4">
          <cell r="J4">
            <v>46325</v>
          </cell>
        </row>
        <row r="5">
          <cell r="J5">
            <v>0</v>
          </cell>
        </row>
        <row r="6">
          <cell r="J6">
            <v>0</v>
          </cell>
        </row>
        <row r="7">
          <cell r="J7">
            <v>0</v>
          </cell>
        </row>
        <row r="8">
          <cell r="J8">
            <v>0</v>
          </cell>
        </row>
        <row r="9">
          <cell r="J9">
            <v>0</v>
          </cell>
        </row>
        <row r="13">
          <cell r="H13">
            <v>46325</v>
          </cell>
        </row>
      </sheetData>
      <sheetData sheetId="31">
        <row r="8">
          <cell r="I8">
            <v>0</v>
          </cell>
        </row>
        <row r="9">
          <cell r="I9">
            <v>0</v>
          </cell>
        </row>
        <row r="10">
          <cell r="I10">
            <v>0</v>
          </cell>
        </row>
        <row r="11">
          <cell r="I11">
            <v>0</v>
          </cell>
        </row>
        <row r="12">
          <cell r="I12">
            <v>0</v>
          </cell>
        </row>
        <row r="13">
          <cell r="I13">
            <v>0</v>
          </cell>
        </row>
        <row r="16">
          <cell r="I16">
            <v>0</v>
          </cell>
        </row>
        <row r="400">
          <cell r="A400" t="str">
            <v>AFGHANISTAN:93</v>
          </cell>
        </row>
        <row r="401">
          <cell r="A401" t="str">
            <v>ALBANIA:355</v>
          </cell>
        </row>
        <row r="402">
          <cell r="A402" t="str">
            <v>ALGERIA:213</v>
          </cell>
        </row>
        <row r="403">
          <cell r="A403" t="str">
            <v>ANDORRA:376</v>
          </cell>
        </row>
        <row r="404">
          <cell r="A404" t="str">
            <v>ANGOLA:244</v>
          </cell>
        </row>
        <row r="405">
          <cell r="A405" t="str">
            <v>ANTIGUA AND BARBUDA:1268</v>
          </cell>
        </row>
        <row r="406">
          <cell r="A406" t="str">
            <v>ARGENTINA:54</v>
          </cell>
        </row>
        <row r="407">
          <cell r="A407" t="str">
            <v>ARMENIA:374</v>
          </cell>
        </row>
        <row r="408">
          <cell r="A408" t="str">
            <v>AUSTRALIA:61</v>
          </cell>
        </row>
        <row r="409">
          <cell r="A409" t="str">
            <v>AUSTRIA:43</v>
          </cell>
        </row>
        <row r="410">
          <cell r="A410" t="str">
            <v>AZERBAIJAN:994</v>
          </cell>
        </row>
        <row r="411">
          <cell r="A411" t="str">
            <v>BAHAMAS:1242</v>
          </cell>
        </row>
        <row r="412">
          <cell r="A412" t="str">
            <v>BAHRAIN:973</v>
          </cell>
        </row>
        <row r="413">
          <cell r="A413" t="str">
            <v>BANGLADESH:880</v>
          </cell>
        </row>
        <row r="414">
          <cell r="A414" t="str">
            <v>BARBADOS:1246</v>
          </cell>
        </row>
        <row r="415">
          <cell r="A415" t="str">
            <v>BELARUS:375</v>
          </cell>
        </row>
        <row r="416">
          <cell r="A416" t="str">
            <v>BELGIUM:32</v>
          </cell>
        </row>
        <row r="417">
          <cell r="A417" t="str">
            <v>BELIZE:501</v>
          </cell>
        </row>
        <row r="418">
          <cell r="A418" t="str">
            <v>BENIN:229</v>
          </cell>
        </row>
        <row r="419">
          <cell r="A419" t="str">
            <v>BHUTAN:975</v>
          </cell>
        </row>
        <row r="420">
          <cell r="A420" t="str">
            <v>BOLIVIA :591</v>
          </cell>
        </row>
        <row r="421">
          <cell r="A421" t="str">
            <v>BOSNIA AND HERZEGOVINA:387</v>
          </cell>
        </row>
        <row r="422">
          <cell r="A422" t="str">
            <v>BOTSWANA:267</v>
          </cell>
        </row>
        <row r="423">
          <cell r="A423" t="str">
            <v>BRAZIL:55</v>
          </cell>
        </row>
        <row r="424">
          <cell r="A424" t="str">
            <v>BRUNEI DARUSSALAM:673</v>
          </cell>
        </row>
        <row r="425">
          <cell r="A425" t="str">
            <v>BULGARIA:359</v>
          </cell>
        </row>
        <row r="426">
          <cell r="A426" t="str">
            <v>BURKINA FASO:226</v>
          </cell>
        </row>
        <row r="427">
          <cell r="A427" t="str">
            <v>BURUNDI:257</v>
          </cell>
        </row>
        <row r="428">
          <cell r="A428" t="str">
            <v>CAMBODIA:855</v>
          </cell>
        </row>
        <row r="429">
          <cell r="A429" t="str">
            <v>CAMEROON:237</v>
          </cell>
        </row>
        <row r="430">
          <cell r="A430" t="str">
            <v>CANADA:1</v>
          </cell>
        </row>
        <row r="431">
          <cell r="A431" t="str">
            <v>CAPE VERDE:238</v>
          </cell>
        </row>
        <row r="432">
          <cell r="A432" t="str">
            <v>CENTRAL AFRICAN REPUBLIC:236</v>
          </cell>
        </row>
        <row r="433">
          <cell r="A433" t="str">
            <v>CHAD:235</v>
          </cell>
        </row>
        <row r="434">
          <cell r="A434" t="str">
            <v>CHILE:56</v>
          </cell>
        </row>
        <row r="435">
          <cell r="A435" t="str">
            <v>CHINA:86</v>
          </cell>
        </row>
        <row r="436">
          <cell r="A436" t="str">
            <v>COLOMBIA:57</v>
          </cell>
        </row>
        <row r="437">
          <cell r="A437" t="str">
            <v>COMOROS:270</v>
          </cell>
        </row>
        <row r="438">
          <cell r="A438" t="str">
            <v>CONGO, REPUBLIC OF THE...:242</v>
          </cell>
        </row>
        <row r="439">
          <cell r="A439" t="str">
            <v>COSTA RICA:506</v>
          </cell>
        </row>
        <row r="440">
          <cell r="A440" t="str">
            <v>CÔTE D'IVOIRE (IVORY COAST):225</v>
          </cell>
        </row>
        <row r="441">
          <cell r="A441" t="str">
            <v>CROATIA:385</v>
          </cell>
        </row>
        <row r="442">
          <cell r="A442" t="str">
            <v>CUBA:53</v>
          </cell>
        </row>
        <row r="443">
          <cell r="A443" t="str">
            <v>CYPRUS:357</v>
          </cell>
        </row>
        <row r="444">
          <cell r="A444" t="str">
            <v>CZECH REPUBLIC:420</v>
          </cell>
        </row>
        <row r="445">
          <cell r="A445" t="str">
            <v>DEMOCRATIC PEOPLE'S REPUBLIC OF KOREA (NORTH KOREA):850</v>
          </cell>
        </row>
        <row r="446">
          <cell r="A446" t="str">
            <v>DEMOCRATIC REPUBLIC OF THE CONGO:243</v>
          </cell>
        </row>
        <row r="447">
          <cell r="A447" t="str">
            <v>DENMARK:45</v>
          </cell>
        </row>
        <row r="448">
          <cell r="A448" t="str">
            <v>DJIBOUTI:253</v>
          </cell>
        </row>
        <row r="449">
          <cell r="A449" t="str">
            <v>DOMINICA:1767</v>
          </cell>
        </row>
        <row r="450">
          <cell r="A450" t="str">
            <v>DOMINICAN REPUBLIC:1809</v>
          </cell>
        </row>
        <row r="451">
          <cell r="A451" t="str">
            <v>ECUADOR:593</v>
          </cell>
        </row>
        <row r="452">
          <cell r="A452" t="str">
            <v>EGYPT:20</v>
          </cell>
        </row>
        <row r="453">
          <cell r="A453" t="str">
            <v>EL SALVADOR:503</v>
          </cell>
        </row>
        <row r="454">
          <cell r="A454" t="str">
            <v>EQUATORIAL GUINEA:240</v>
          </cell>
        </row>
        <row r="455">
          <cell r="A455" t="str">
            <v>ERITREA:291</v>
          </cell>
        </row>
        <row r="456">
          <cell r="A456" t="str">
            <v>ESTONIA:372</v>
          </cell>
        </row>
        <row r="457">
          <cell r="A457" t="str">
            <v>ETHIOPIA:251</v>
          </cell>
        </row>
        <row r="458">
          <cell r="A458" t="str">
            <v>FIJI ISLANDS:679</v>
          </cell>
        </row>
        <row r="459">
          <cell r="A459" t="str">
            <v>FINLAND:358</v>
          </cell>
        </row>
        <row r="460">
          <cell r="A460" t="str">
            <v>FRANCE:33</v>
          </cell>
        </row>
        <row r="461">
          <cell r="A461" t="str">
            <v>GABON:241</v>
          </cell>
        </row>
        <row r="462">
          <cell r="A462" t="str">
            <v>GAMBIA:220</v>
          </cell>
        </row>
        <row r="463">
          <cell r="A463" t="str">
            <v>GEORGIA:995</v>
          </cell>
        </row>
        <row r="464">
          <cell r="A464" t="str">
            <v>GERMANY:49</v>
          </cell>
        </row>
        <row r="465">
          <cell r="A465" t="str">
            <v>GHANA:233</v>
          </cell>
        </row>
        <row r="466">
          <cell r="A466" t="str">
            <v>GREECE:30</v>
          </cell>
        </row>
        <row r="467">
          <cell r="A467" t="str">
            <v>GRENADA:1473</v>
          </cell>
        </row>
        <row r="468">
          <cell r="A468" t="str">
            <v>GUATEMALA:502</v>
          </cell>
        </row>
        <row r="469">
          <cell r="A469" t="str">
            <v>GUINEA:224</v>
          </cell>
        </row>
        <row r="470">
          <cell r="A470" t="str">
            <v>GUINEA-BISSAU:245</v>
          </cell>
        </row>
        <row r="471">
          <cell r="A471" t="str">
            <v>GUYANA:592</v>
          </cell>
        </row>
        <row r="472">
          <cell r="A472" t="str">
            <v>HAITI:509</v>
          </cell>
        </row>
        <row r="473">
          <cell r="A473" t="str">
            <v>HONDURAS:504</v>
          </cell>
        </row>
        <row r="474">
          <cell r="A474" t="str">
            <v>HUNGARY:36</v>
          </cell>
        </row>
        <row r="475">
          <cell r="A475" t="str">
            <v>ICELAND:354</v>
          </cell>
        </row>
        <row r="476">
          <cell r="A476" t="str">
            <v>INDONESIA:62</v>
          </cell>
        </row>
        <row r="477">
          <cell r="A477" t="str">
            <v>IRAN:98</v>
          </cell>
        </row>
        <row r="478">
          <cell r="A478" t="str">
            <v>IRAQ:964</v>
          </cell>
        </row>
        <row r="479">
          <cell r="A479" t="str">
            <v>IRELAND:353</v>
          </cell>
        </row>
        <row r="480">
          <cell r="A480" t="str">
            <v>ISRAEL:972</v>
          </cell>
        </row>
        <row r="481">
          <cell r="A481" t="str">
            <v>ITALY:5</v>
          </cell>
        </row>
        <row r="482">
          <cell r="A482" t="str">
            <v>JAMAICA:1876</v>
          </cell>
        </row>
        <row r="483">
          <cell r="A483" t="str">
            <v>JAPAN:81</v>
          </cell>
        </row>
        <row r="484">
          <cell r="A484" t="str">
            <v>JORDAN:962</v>
          </cell>
        </row>
        <row r="485">
          <cell r="A485" t="str">
            <v>KAZAKHSTAN:7</v>
          </cell>
        </row>
        <row r="486">
          <cell r="A486" t="str">
            <v>KENYA:254</v>
          </cell>
        </row>
        <row r="487">
          <cell r="A487" t="str">
            <v>KIRIBATI:686</v>
          </cell>
        </row>
        <row r="488">
          <cell r="A488" t="str">
            <v>KUWAIT:965</v>
          </cell>
        </row>
        <row r="489">
          <cell r="A489" t="str">
            <v>KYRGYZSTAN:996</v>
          </cell>
        </row>
        <row r="490">
          <cell r="A490" t="str">
            <v>LAO PEOPLE'S DEMOCRATIC REPUBLIC:856</v>
          </cell>
        </row>
        <row r="491">
          <cell r="A491" t="str">
            <v>LATVIA:371</v>
          </cell>
        </row>
        <row r="492">
          <cell r="A492" t="str">
            <v>LEBANON:961</v>
          </cell>
        </row>
        <row r="493">
          <cell r="A493" t="str">
            <v>LESOTHO:266</v>
          </cell>
        </row>
        <row r="494">
          <cell r="A494" t="str">
            <v>LIBERIA:231</v>
          </cell>
        </row>
        <row r="495">
          <cell r="A495" t="str">
            <v>LIBYA:218</v>
          </cell>
        </row>
        <row r="496">
          <cell r="A496" t="str">
            <v>LIECHTENSTEIN:423</v>
          </cell>
        </row>
        <row r="497">
          <cell r="A497" t="str">
            <v>LITHUANIA:370</v>
          </cell>
        </row>
        <row r="498">
          <cell r="A498" t="str">
            <v>LUXEMBOURG:352</v>
          </cell>
        </row>
        <row r="499">
          <cell r="A499" t="str">
            <v>MACEDONIA:389</v>
          </cell>
        </row>
        <row r="500">
          <cell r="A500" t="str">
            <v>MADAGASCAR:261</v>
          </cell>
        </row>
        <row r="501">
          <cell r="A501" t="str">
            <v>MALAWI:265</v>
          </cell>
        </row>
        <row r="502">
          <cell r="A502" t="str">
            <v>MALAYSIA:60</v>
          </cell>
        </row>
        <row r="503">
          <cell r="A503" t="str">
            <v>MALDIVES:960</v>
          </cell>
        </row>
        <row r="504">
          <cell r="A504" t="str">
            <v>MALI:223</v>
          </cell>
        </row>
        <row r="505">
          <cell r="A505" t="str">
            <v>MALTA:356</v>
          </cell>
        </row>
        <row r="506">
          <cell r="A506" t="str">
            <v>MARSHALL ISLANDS:692</v>
          </cell>
        </row>
        <row r="507">
          <cell r="A507" t="str">
            <v>MAURITANIA:222</v>
          </cell>
        </row>
        <row r="508">
          <cell r="A508" t="str">
            <v>MAURITIUS:230</v>
          </cell>
        </row>
        <row r="509">
          <cell r="A509" t="str">
            <v>MEXICO:52</v>
          </cell>
        </row>
        <row r="510">
          <cell r="A510" t="str">
            <v>MICRONESIA, FEDERATED STATES OF...:691</v>
          </cell>
        </row>
        <row r="511">
          <cell r="A511" t="str">
            <v>MONACO:377</v>
          </cell>
        </row>
        <row r="512">
          <cell r="A512" t="str">
            <v>MONGOLIA:976</v>
          </cell>
        </row>
        <row r="513">
          <cell r="A513" t="str">
            <v>MONTENEGRO:382</v>
          </cell>
        </row>
        <row r="514">
          <cell r="A514" t="str">
            <v>MOROCCO:212</v>
          </cell>
        </row>
        <row r="515">
          <cell r="A515" t="str">
            <v>MOZAMBIQUE:258</v>
          </cell>
        </row>
        <row r="516">
          <cell r="A516" t="str">
            <v>MYANMAR:95</v>
          </cell>
        </row>
        <row r="517">
          <cell r="A517" t="str">
            <v>NAMIBIA:264</v>
          </cell>
        </row>
        <row r="518">
          <cell r="A518" t="str">
            <v>NAURU:674</v>
          </cell>
        </row>
        <row r="519">
          <cell r="A519" t="str">
            <v>NEPAL:977</v>
          </cell>
        </row>
        <row r="520">
          <cell r="A520" t="str">
            <v>NETHERLANDS:31</v>
          </cell>
        </row>
        <row r="521">
          <cell r="A521" t="str">
            <v>NEW ZEALAND:64</v>
          </cell>
        </row>
        <row r="522">
          <cell r="A522" t="str">
            <v>NICARAGUA:505</v>
          </cell>
        </row>
        <row r="523">
          <cell r="A523" t="str">
            <v>NIGER:227</v>
          </cell>
        </row>
        <row r="524">
          <cell r="A524" t="str">
            <v>NIGERIA:234</v>
          </cell>
        </row>
        <row r="525">
          <cell r="A525" t="str">
            <v>NORWAY:47</v>
          </cell>
        </row>
        <row r="526">
          <cell r="A526" t="str">
            <v>OMAN:968</v>
          </cell>
        </row>
        <row r="527">
          <cell r="A527" t="str">
            <v>PAKISTAN:92</v>
          </cell>
        </row>
        <row r="528">
          <cell r="A528" t="str">
            <v>PALAU:680</v>
          </cell>
        </row>
        <row r="529">
          <cell r="A529" t="str">
            <v>PANAMA:507</v>
          </cell>
        </row>
        <row r="530">
          <cell r="A530" t="str">
            <v>PAPUA NEW GUINEA:675</v>
          </cell>
        </row>
        <row r="531">
          <cell r="A531" t="str">
            <v>PARAGUAY:595</v>
          </cell>
        </row>
        <row r="532">
          <cell r="A532" t="str">
            <v>PERU:51</v>
          </cell>
        </row>
        <row r="533">
          <cell r="A533" t="str">
            <v>PHILIPPINES:63</v>
          </cell>
        </row>
        <row r="534">
          <cell r="A534" t="str">
            <v>POLAND:48</v>
          </cell>
        </row>
        <row r="535">
          <cell r="A535" t="str">
            <v>PORTUGAL:14</v>
          </cell>
        </row>
        <row r="536">
          <cell r="A536" t="str">
            <v>QATAR:974</v>
          </cell>
        </row>
        <row r="537">
          <cell r="A537" t="str">
            <v>REPUBLIC OF KOREA (SOUTH KOREA):82</v>
          </cell>
        </row>
        <row r="538">
          <cell r="A538" t="str">
            <v>REPUBLIC OF MOLDOVA:373</v>
          </cell>
        </row>
        <row r="539">
          <cell r="A539" t="str">
            <v>ROMANIA:40</v>
          </cell>
        </row>
        <row r="540">
          <cell r="A540" t="str">
            <v>RUSSIAN FEDERATION:8</v>
          </cell>
        </row>
        <row r="541">
          <cell r="A541" t="str">
            <v>RWANDA:250</v>
          </cell>
        </row>
        <row r="542">
          <cell r="A542" t="str">
            <v>SAINT KITTS AND NEVIS:1869</v>
          </cell>
        </row>
        <row r="543">
          <cell r="A543" t="str">
            <v>SAINT LUCIA:1758</v>
          </cell>
        </row>
        <row r="544">
          <cell r="A544" t="str">
            <v>SAINT VINCENT AND THE GRENADINES:1784</v>
          </cell>
        </row>
        <row r="545">
          <cell r="A545" t="str">
            <v>SAMOA:685</v>
          </cell>
        </row>
        <row r="546">
          <cell r="A546" t="str">
            <v>SAN MARINO:378</v>
          </cell>
        </row>
        <row r="547">
          <cell r="A547" t="str">
            <v>SAO TOME AND PRINCIPE:239</v>
          </cell>
        </row>
        <row r="548">
          <cell r="A548" t="str">
            <v>SAUDI ARABIA:966</v>
          </cell>
        </row>
        <row r="549">
          <cell r="A549" t="str">
            <v>SENEGAL:221</v>
          </cell>
        </row>
        <row r="550">
          <cell r="A550" t="str">
            <v>SERBIA:381</v>
          </cell>
        </row>
        <row r="551">
          <cell r="A551" t="str">
            <v>SEYCHELLES:248</v>
          </cell>
        </row>
        <row r="552">
          <cell r="A552" t="str">
            <v>SIERRA LEONE:232</v>
          </cell>
        </row>
        <row r="553">
          <cell r="A553" t="str">
            <v>SINGAPORE:65</v>
          </cell>
        </row>
        <row r="554">
          <cell r="A554" t="str">
            <v>SLOVAKIA:421</v>
          </cell>
        </row>
        <row r="555">
          <cell r="A555" t="str">
            <v>SLOVENIA:386</v>
          </cell>
        </row>
        <row r="556">
          <cell r="A556" t="str">
            <v>SOLOMON ISLANDS:677</v>
          </cell>
        </row>
        <row r="557">
          <cell r="A557" t="str">
            <v>SOMALIA:252</v>
          </cell>
        </row>
        <row r="558">
          <cell r="A558" t="str">
            <v>SOUTH AFRICA:28</v>
          </cell>
        </row>
        <row r="559">
          <cell r="A559" t="str">
            <v>SOUTH SUDAN:211</v>
          </cell>
        </row>
        <row r="560">
          <cell r="A560" t="str">
            <v>SPAIN:35</v>
          </cell>
        </row>
        <row r="561">
          <cell r="A561" t="str">
            <v>SRI LANKA:94</v>
          </cell>
        </row>
        <row r="562">
          <cell r="A562" t="str">
            <v>SUDAN:249</v>
          </cell>
        </row>
        <row r="563">
          <cell r="A563" t="str">
            <v>SURINAME:597</v>
          </cell>
        </row>
        <row r="564">
          <cell r="A564" t="str">
            <v>SWAZILAND:268</v>
          </cell>
        </row>
        <row r="565">
          <cell r="A565" t="str">
            <v>SWEDEN:46</v>
          </cell>
        </row>
        <row r="566">
          <cell r="A566" t="str">
            <v>SWITZERLAND:41</v>
          </cell>
        </row>
        <row r="567">
          <cell r="A567" t="str">
            <v>SYRIAN ARAB REPUBLIC:963</v>
          </cell>
        </row>
        <row r="568">
          <cell r="A568" t="str">
            <v>TAJIKISTAN:992</v>
          </cell>
        </row>
        <row r="569">
          <cell r="A569" t="str">
            <v>THAILAND:66</v>
          </cell>
        </row>
        <row r="570">
          <cell r="A570" t="str">
            <v>TIMOR-LESTE:670</v>
          </cell>
        </row>
        <row r="571">
          <cell r="A571" t="str">
            <v>TOGO:228</v>
          </cell>
        </row>
        <row r="572">
          <cell r="A572" t="str">
            <v>TONGA:676</v>
          </cell>
        </row>
        <row r="573">
          <cell r="A573" t="str">
            <v>TRINIDAD AND TOBAGO:1868</v>
          </cell>
        </row>
        <row r="574">
          <cell r="A574" t="str">
            <v>TUNISIA:216</v>
          </cell>
        </row>
        <row r="575">
          <cell r="A575" t="str">
            <v>TURKEY:90</v>
          </cell>
        </row>
        <row r="576">
          <cell r="A576" t="str">
            <v>TURKMENISTAN:993</v>
          </cell>
        </row>
        <row r="577">
          <cell r="A577" t="str">
            <v>TUVALU:688</v>
          </cell>
        </row>
        <row r="578">
          <cell r="A578" t="str">
            <v>UGANDA:256</v>
          </cell>
        </row>
        <row r="579">
          <cell r="A579" t="str">
            <v>UKRAINE:380</v>
          </cell>
        </row>
        <row r="580">
          <cell r="A580" t="str">
            <v>UNITED ARAB EMIRATES:971</v>
          </cell>
        </row>
        <row r="581">
          <cell r="A581" t="str">
            <v>UNITED KINGDOM OF GREAT BRITAIN AND NORTHERN IRELAND:44</v>
          </cell>
        </row>
        <row r="582">
          <cell r="A582" t="str">
            <v>UNITED REPUBLIC OF TANZANIA:255</v>
          </cell>
        </row>
        <row r="583">
          <cell r="A583" t="str">
            <v>UNITED STATES OF AMERICA:2</v>
          </cell>
        </row>
        <row r="584">
          <cell r="A584" t="str">
            <v>URUGUAY:598</v>
          </cell>
        </row>
        <row r="585">
          <cell r="A585" t="str">
            <v>UZBEKISTAN:998</v>
          </cell>
        </row>
        <row r="586">
          <cell r="A586" t="str">
            <v>VANUATU:678</v>
          </cell>
        </row>
        <row r="587">
          <cell r="A587" t="str">
            <v>VENEZUELA, BOLIVARIAN REPUBLIC OF...:58</v>
          </cell>
        </row>
        <row r="588">
          <cell r="A588" t="str">
            <v>VIETNAM:84</v>
          </cell>
        </row>
        <row r="589">
          <cell r="A589" t="str">
            <v>YEMEN:967</v>
          </cell>
        </row>
        <row r="590">
          <cell r="A590" t="str">
            <v>ZAMBIA:260</v>
          </cell>
        </row>
        <row r="591">
          <cell r="A591" t="str">
            <v>ZIMBABWE:263</v>
          </cell>
        </row>
        <row r="592">
          <cell r="A592" t="str">
            <v>OTHERS:9999</v>
          </cell>
        </row>
      </sheetData>
      <sheetData sheetId="32">
        <row r="8">
          <cell r="J8">
            <v>0</v>
          </cell>
        </row>
        <row r="9">
          <cell r="J9">
            <v>0</v>
          </cell>
        </row>
        <row r="10">
          <cell r="J10">
            <v>0</v>
          </cell>
        </row>
        <row r="11">
          <cell r="J11">
            <v>0</v>
          </cell>
        </row>
        <row r="12">
          <cell r="J12">
            <v>0</v>
          </cell>
        </row>
        <row r="13">
          <cell r="J13">
            <v>0</v>
          </cell>
        </row>
        <row r="14">
          <cell r="J14">
            <v>0</v>
          </cell>
        </row>
        <row r="17">
          <cell r="G17">
            <v>0</v>
          </cell>
        </row>
        <row r="18">
          <cell r="G18">
            <v>0</v>
          </cell>
        </row>
        <row r="401">
          <cell r="B401" t="str">
            <v> AFGHANISTAN:93</v>
          </cell>
        </row>
        <row r="402">
          <cell r="B402" t="str">
            <v> ALASKA :1907</v>
          </cell>
        </row>
        <row r="403">
          <cell r="B403" t="str">
            <v> ALBANIA :355</v>
          </cell>
        </row>
        <row r="404">
          <cell r="B404" t="str">
            <v> ALGERIA :213</v>
          </cell>
        </row>
        <row r="405">
          <cell r="B405" t="str">
            <v> ANDORRA :376</v>
          </cell>
        </row>
        <row r="406">
          <cell r="B406" t="str">
            <v> ANGOLA:244</v>
          </cell>
        </row>
        <row r="407">
          <cell r="B407" t="str">
            <v> ANGUILLA:1264</v>
          </cell>
        </row>
        <row r="408">
          <cell r="B408" t="str">
            <v> ANTIGUA :1268</v>
          </cell>
        </row>
        <row r="409">
          <cell r="B409" t="str">
            <v> ARGENTINA :54</v>
          </cell>
        </row>
        <row r="410">
          <cell r="B410" t="str">
            <v> ARMENIA :374</v>
          </cell>
        </row>
        <row r="411">
          <cell r="B411" t="str">
            <v> ARUBA :297</v>
          </cell>
        </row>
        <row r="412">
          <cell r="B412" t="str">
            <v> ASCENSION:247</v>
          </cell>
        </row>
        <row r="413">
          <cell r="B413" t="str">
            <v> AUSTRALIA :61</v>
          </cell>
        </row>
        <row r="414">
          <cell r="B414" t="str">
            <v> AUSTRIA :43</v>
          </cell>
        </row>
        <row r="415">
          <cell r="B415" t="str">
            <v> AZERBAIJAN REPUBLIC:994</v>
          </cell>
        </row>
        <row r="416">
          <cell r="B416" t="str">
            <v> AZORES:351</v>
          </cell>
        </row>
        <row r="417">
          <cell r="B417" t="str">
            <v> BAHAMAS:1242</v>
          </cell>
        </row>
        <row r="418">
          <cell r="B418" t="str">
            <v> BAHARIN :973</v>
          </cell>
        </row>
        <row r="419">
          <cell r="B419" t="str">
            <v> BANGLADESH:880</v>
          </cell>
        </row>
        <row r="420">
          <cell r="B420" t="str">
            <v> BARBADOS :1246</v>
          </cell>
        </row>
        <row r="421">
          <cell r="B421" t="str">
            <v> BELARUS :375</v>
          </cell>
        </row>
        <row r="422">
          <cell r="B422" t="str">
            <v> BELGIUM :32</v>
          </cell>
        </row>
        <row r="423">
          <cell r="B423" t="str">
            <v> BELIZE:501</v>
          </cell>
        </row>
        <row r="424">
          <cell r="B424" t="str">
            <v> BENIN :229</v>
          </cell>
        </row>
        <row r="425">
          <cell r="B425" t="str">
            <v> BHUTAN :975</v>
          </cell>
        </row>
        <row r="426">
          <cell r="B426" t="str">
            <v> BOLIVIA :591</v>
          </cell>
        </row>
        <row r="427">
          <cell r="B427" t="str">
            <v> BOSNIA &amp; HERZEGOVINA :387</v>
          </cell>
        </row>
        <row r="428">
          <cell r="B428" t="str">
            <v> BOTSWANA, REPUBLIC OF:267</v>
          </cell>
        </row>
        <row r="429">
          <cell r="B429" t="str">
            <v> BRAZIL:55</v>
          </cell>
        </row>
        <row r="430">
          <cell r="B430" t="str">
            <v> BRUNEI :673</v>
          </cell>
        </row>
        <row r="431">
          <cell r="B431" t="str">
            <v> BULGARIA :359</v>
          </cell>
        </row>
        <row r="432">
          <cell r="B432" t="str">
            <v> BURKINA FASSO :226</v>
          </cell>
        </row>
        <row r="433">
          <cell r="B433" t="str">
            <v> BURUNDI :257</v>
          </cell>
        </row>
        <row r="434">
          <cell r="B434" t="str">
            <v> CANADA :1</v>
          </cell>
        </row>
        <row r="435">
          <cell r="B435" t="str">
            <v> CANARY ISLAND :34</v>
          </cell>
        </row>
        <row r="436">
          <cell r="B436" t="str">
            <v> CAPE VERDE :238</v>
          </cell>
        </row>
        <row r="437">
          <cell r="B437" t="str">
            <v> CAYMAN ISLAND :1345</v>
          </cell>
        </row>
        <row r="438">
          <cell r="B438" t="str">
            <v> CENTRAL AFRICAN REPUBLIC:236</v>
          </cell>
        </row>
        <row r="439">
          <cell r="B439" t="str">
            <v> CHILE :56</v>
          </cell>
        </row>
        <row r="440">
          <cell r="B440" t="str">
            <v> CHINA:86</v>
          </cell>
        </row>
        <row r="441">
          <cell r="B441" t="str">
            <v> CHRISTMAS ISLAND :61</v>
          </cell>
        </row>
        <row r="442">
          <cell r="B442" t="str">
            <v> CISKEI :27</v>
          </cell>
        </row>
        <row r="443">
          <cell r="B443" t="str">
            <v> COCOSKEELING ISLAND :672</v>
          </cell>
        </row>
        <row r="444">
          <cell r="B444" t="str">
            <v> COLOMBIA:57</v>
          </cell>
        </row>
        <row r="445">
          <cell r="B445" t="str">
            <v> COOK ISLAND :682</v>
          </cell>
        </row>
        <row r="446">
          <cell r="B446" t="str">
            <v> COSTA RICA :506</v>
          </cell>
        </row>
        <row r="447">
          <cell r="B447" t="str">
            <v> CROATIA :385</v>
          </cell>
        </row>
        <row r="448">
          <cell r="B448" t="str">
            <v> CUBA :53</v>
          </cell>
        </row>
        <row r="449">
          <cell r="B449" t="str">
            <v> CYPRUS :357</v>
          </cell>
        </row>
        <row r="450">
          <cell r="B450" t="str">
            <v> CZECH REPUBLIC :420</v>
          </cell>
        </row>
        <row r="451">
          <cell r="B451" t="str">
            <v> DIEGO GARCIA:246</v>
          </cell>
        </row>
        <row r="452">
          <cell r="B452" t="str">
            <v> DJIBOUTI :253</v>
          </cell>
        </row>
        <row r="453">
          <cell r="B453" t="str">
            <v> DOMANICCAN REPUBLIC :1809</v>
          </cell>
        </row>
        <row r="454">
          <cell r="B454" t="str">
            <v> DOMINICA ISLAND:1767</v>
          </cell>
        </row>
        <row r="455">
          <cell r="B455" t="str">
            <v> EAST TIMOR :670</v>
          </cell>
        </row>
        <row r="456">
          <cell r="B456" t="str">
            <v> EGYPT:20</v>
          </cell>
        </row>
        <row r="457">
          <cell r="B457" t="str">
            <v> EL SALVADOR :503</v>
          </cell>
        </row>
        <row r="458">
          <cell r="B458" t="str">
            <v> EQUATORIAL GUINEA:240</v>
          </cell>
        </row>
        <row r="459">
          <cell r="B459" t="str">
            <v> ERITREA :291</v>
          </cell>
        </row>
        <row r="460">
          <cell r="B460" t="str">
            <v> ESTONIA :372</v>
          </cell>
        </row>
        <row r="461">
          <cell r="B461" t="str">
            <v> ETHIOPIA :251</v>
          </cell>
        </row>
        <row r="462">
          <cell r="B462" t="str">
            <v> FALKLAND ISLAND :500</v>
          </cell>
        </row>
        <row r="463">
          <cell r="B463" t="str">
            <v> FAROE ISLAND :298</v>
          </cell>
        </row>
        <row r="464">
          <cell r="B464" t="str">
            <v> FIJI REPUBLIC:679</v>
          </cell>
        </row>
        <row r="465">
          <cell r="B465" t="str">
            <v> FINLAND :358</v>
          </cell>
        </row>
        <row r="466">
          <cell r="B466" t="str">
            <v> FR POLYNESIA :689</v>
          </cell>
        </row>
        <row r="467">
          <cell r="B467" t="str">
            <v> FRANCE:33</v>
          </cell>
        </row>
        <row r="468">
          <cell r="B468" t="str">
            <v> FRENCH GUIANA :594</v>
          </cell>
        </row>
        <row r="469">
          <cell r="B469" t="str">
            <v> GABONESE REPUBLIC :241</v>
          </cell>
        </row>
        <row r="470">
          <cell r="B470" t="str">
            <v> GAMBIA :220</v>
          </cell>
        </row>
        <row r="471">
          <cell r="B471" t="str">
            <v> GEORGIA :995</v>
          </cell>
        </row>
        <row r="472">
          <cell r="B472" t="str">
            <v> GIBRALTOR :350</v>
          </cell>
        </row>
        <row r="473">
          <cell r="B473" t="str">
            <v> GREENLAND:299</v>
          </cell>
        </row>
        <row r="474">
          <cell r="B474" t="str">
            <v> GUADELOPE :590</v>
          </cell>
        </row>
        <row r="475">
          <cell r="B475" t="str">
            <v> GUATEMALA :502</v>
          </cell>
        </row>
        <row r="476">
          <cell r="B476" t="str">
            <v> GUINEA BISSAU :245</v>
          </cell>
        </row>
        <row r="477">
          <cell r="B477" t="str">
            <v> GUINEA REPUBLIC :224</v>
          </cell>
        </row>
        <row r="478">
          <cell r="B478" t="str">
            <v> GUYANA REPUBLIC:592</v>
          </cell>
        </row>
        <row r="479">
          <cell r="B479" t="str">
            <v> HAITI REPUBLIC :509</v>
          </cell>
        </row>
        <row r="480">
          <cell r="B480" t="str">
            <v> HAWAII :1808</v>
          </cell>
        </row>
        <row r="481">
          <cell r="B481" t="str">
            <v> HUNGARY :36</v>
          </cell>
        </row>
        <row r="482">
          <cell r="B482" t="str">
            <v> ICELAND :354</v>
          </cell>
        </row>
        <row r="483">
          <cell r="B483" t="str">
            <v> INDONESIA:62</v>
          </cell>
        </row>
        <row r="484">
          <cell r="B484" t="str">
            <v> IRAN :98</v>
          </cell>
        </row>
        <row r="485">
          <cell r="B485" t="str">
            <v> IRAQ :964</v>
          </cell>
        </row>
        <row r="486">
          <cell r="B486" t="str">
            <v> IRELAND :353</v>
          </cell>
        </row>
        <row r="487">
          <cell r="B487" t="str">
            <v> ISRAEL :972</v>
          </cell>
        </row>
        <row r="488">
          <cell r="B488" t="str">
            <v> ITALY:39</v>
          </cell>
        </row>
        <row r="489">
          <cell r="B489" t="str">
            <v> IVORY COAST (COTE D' IVORIE):225</v>
          </cell>
        </row>
        <row r="490">
          <cell r="B490" t="str">
            <v> JAMAICA :1876</v>
          </cell>
        </row>
        <row r="491">
          <cell r="B491" t="str">
            <v> JAPAN :81</v>
          </cell>
        </row>
        <row r="492">
          <cell r="B492" t="str">
            <v> JORDAN :962</v>
          </cell>
        </row>
        <row r="493">
          <cell r="B493" t="str">
            <v> KAMPUCHEA (CAMBODIA) :855</v>
          </cell>
        </row>
        <row r="494">
          <cell r="B494" t="str">
            <v> KAZAKISTAN :7</v>
          </cell>
        </row>
        <row r="495">
          <cell r="B495" t="str">
            <v> KENYA :254</v>
          </cell>
        </row>
        <row r="496">
          <cell r="B496" t="str">
            <v> KIRGHISTAN:996</v>
          </cell>
        </row>
        <row r="497">
          <cell r="B497" t="str">
            <v> KIRIBATI :686</v>
          </cell>
        </row>
        <row r="498">
          <cell r="B498" t="str">
            <v> KUWAIT :965</v>
          </cell>
        </row>
        <row r="499">
          <cell r="B499" t="str">
            <v> LAOS :856</v>
          </cell>
        </row>
        <row r="500">
          <cell r="B500" t="str">
            <v> LATVIA:371</v>
          </cell>
        </row>
        <row r="501">
          <cell r="B501" t="str">
            <v> LEBANON :961</v>
          </cell>
        </row>
        <row r="502">
          <cell r="B502" t="str">
            <v> LESOTHO :266</v>
          </cell>
        </row>
        <row r="503">
          <cell r="B503" t="str">
            <v> LIBERIA :231</v>
          </cell>
        </row>
        <row r="504">
          <cell r="B504" t="str">
            <v> LIBYA :218</v>
          </cell>
        </row>
        <row r="505">
          <cell r="B505" t="str">
            <v> LIECHTENSTEIN :423</v>
          </cell>
        </row>
        <row r="506">
          <cell r="B506" t="str">
            <v> LITHVANIA:370</v>
          </cell>
        </row>
        <row r="507">
          <cell r="B507" t="str">
            <v> MACEDONIA :389</v>
          </cell>
        </row>
        <row r="508">
          <cell r="B508" t="str">
            <v> MADEIRA ISLAND :351</v>
          </cell>
        </row>
        <row r="509">
          <cell r="B509" t="str">
            <v> MALAWI :265</v>
          </cell>
        </row>
        <row r="510">
          <cell r="B510" t="str">
            <v> MALAYSIA :60</v>
          </cell>
        </row>
        <row r="511">
          <cell r="B511" t="str">
            <v> MALDIVES:960</v>
          </cell>
        </row>
        <row r="512">
          <cell r="B512" t="str">
            <v> MALI :223</v>
          </cell>
        </row>
        <row r="513">
          <cell r="B513" t="str">
            <v> MALTA :356</v>
          </cell>
        </row>
        <row r="514">
          <cell r="B514" t="str">
            <v> MANGOLIA :976</v>
          </cell>
        </row>
        <row r="515">
          <cell r="B515" t="str">
            <v> MARIANA ISLAND :1670</v>
          </cell>
        </row>
        <row r="516">
          <cell r="B516" t="str">
            <v> MARSHALL ISLAND :692</v>
          </cell>
        </row>
        <row r="517">
          <cell r="B517" t="str">
            <v> MARTINIQUE :596</v>
          </cell>
        </row>
        <row r="518">
          <cell r="B518" t="str">
            <v> MAURITANIA :222</v>
          </cell>
        </row>
        <row r="519">
          <cell r="B519" t="str">
            <v> MAURITIUS:230</v>
          </cell>
        </row>
        <row r="520">
          <cell r="B520" t="str">
            <v> MAYOTTE :269</v>
          </cell>
        </row>
        <row r="521">
          <cell r="B521" t="str">
            <v> MEXICO:52</v>
          </cell>
        </row>
        <row r="522">
          <cell r="B522" t="str">
            <v> MICRONESIA :691</v>
          </cell>
        </row>
        <row r="523">
          <cell r="B523" t="str">
            <v> MONTSERRAT :1664</v>
          </cell>
        </row>
        <row r="524">
          <cell r="B524" t="str">
            <v> MOZAMBIQUE :258</v>
          </cell>
        </row>
        <row r="525">
          <cell r="B525" t="str">
            <v> NAMIBIA :264</v>
          </cell>
        </row>
        <row r="526">
          <cell r="B526" t="str">
            <v> NEPAL :977</v>
          </cell>
        </row>
        <row r="527">
          <cell r="B527" t="str">
            <v> NETHERLANDS :31</v>
          </cell>
        </row>
        <row r="528">
          <cell r="B528" t="str">
            <v> NETHERLANDS ANTHILLES :599</v>
          </cell>
        </row>
        <row r="529">
          <cell r="B529" t="str">
            <v> NEW CALEDONIA :687</v>
          </cell>
        </row>
        <row r="530">
          <cell r="B530" t="str">
            <v> NEW ZEALAND:64</v>
          </cell>
        </row>
        <row r="531">
          <cell r="B531" t="str">
            <v> NICARAGUA:505</v>
          </cell>
        </row>
        <row r="532">
          <cell r="B532" t="str">
            <v> NIGER :227</v>
          </cell>
        </row>
        <row r="533">
          <cell r="B533" t="str">
            <v> NIGERIA :234</v>
          </cell>
        </row>
        <row r="534">
          <cell r="B534" t="str">
            <v> NIUE ISLAND :683</v>
          </cell>
        </row>
        <row r="535">
          <cell r="B535" t="str">
            <v> NORFORK ISLAND:672</v>
          </cell>
        </row>
        <row r="536">
          <cell r="B536" t="str">
            <v> NORTH KOREA:850</v>
          </cell>
        </row>
        <row r="537">
          <cell r="B537" t="str">
            <v> PAKISTAN:92</v>
          </cell>
        </row>
        <row r="538">
          <cell r="B538" t="str">
            <v> PALAU :680</v>
          </cell>
        </row>
        <row r="539">
          <cell r="B539" t="str">
            <v> PALESTINE:970</v>
          </cell>
        </row>
        <row r="540">
          <cell r="B540" t="str">
            <v> PANAMA :507</v>
          </cell>
        </row>
        <row r="541">
          <cell r="B541" t="str">
            <v> PAPUA NEW GUINEA :675</v>
          </cell>
        </row>
        <row r="542">
          <cell r="B542" t="str">
            <v> PARAGUAY :595</v>
          </cell>
        </row>
        <row r="543">
          <cell r="B543" t="str">
            <v> PERU :51</v>
          </cell>
        </row>
        <row r="544">
          <cell r="B544" t="str">
            <v> PHILIPPINES:63</v>
          </cell>
        </row>
        <row r="545">
          <cell r="B545" t="str">
            <v> POLAND :48</v>
          </cell>
        </row>
        <row r="546">
          <cell r="B546" t="str">
            <v> PORTUGAL:351</v>
          </cell>
        </row>
        <row r="547">
          <cell r="B547" t="str">
            <v> PUERTO RICO:1787</v>
          </cell>
        </row>
        <row r="548">
          <cell r="B548" t="str">
            <v> QATAR :974</v>
          </cell>
        </row>
        <row r="549">
          <cell r="B549" t="str">
            <v> REUNION :262</v>
          </cell>
        </row>
        <row r="550">
          <cell r="B550" t="str">
            <v> RODRIGUES ISLAND :230</v>
          </cell>
        </row>
        <row r="551">
          <cell r="B551" t="str">
            <v> ROMANIA:40</v>
          </cell>
        </row>
        <row r="552">
          <cell r="B552" t="str">
            <v> RUSSIA:7</v>
          </cell>
        </row>
        <row r="553">
          <cell r="B553" t="str">
            <v> RWANDESE REPUBLIC:250</v>
          </cell>
        </row>
        <row r="554">
          <cell r="B554" t="str">
            <v> SAMOA AMERICAN:684</v>
          </cell>
        </row>
        <row r="555">
          <cell r="B555" t="str">
            <v> SAMOA WESTERN :685</v>
          </cell>
        </row>
        <row r="556">
          <cell r="B556" t="str">
            <v> SAN MARINO:378</v>
          </cell>
        </row>
        <row r="557">
          <cell r="B557" t="str">
            <v> SAUDI ARABIA:966</v>
          </cell>
        </row>
        <row r="558">
          <cell r="B558" t="str">
            <v> SENEGAL:221</v>
          </cell>
        </row>
        <row r="559">
          <cell r="B559" t="str">
            <v> SEYCHELLES :248</v>
          </cell>
        </row>
        <row r="560">
          <cell r="B560" t="str">
            <v> SIERRALEONE:232</v>
          </cell>
        </row>
        <row r="561">
          <cell r="B561" t="str">
            <v> SINGAPORE :65</v>
          </cell>
        </row>
        <row r="562">
          <cell r="B562" t="str">
            <v> SLOVAK REPUBLIC :421</v>
          </cell>
        </row>
        <row r="563">
          <cell r="B563" t="str">
            <v> SLOVENIA:386</v>
          </cell>
        </row>
        <row r="564">
          <cell r="B564" t="str">
            <v> SOLOMAN ISLAND :677</v>
          </cell>
        </row>
        <row r="565">
          <cell r="B565" t="str">
            <v> SOMALIA DEMOCRATIC REPUBLIC :252</v>
          </cell>
        </row>
        <row r="566">
          <cell r="B566" t="str">
            <v> SOUTH AFRICA :27</v>
          </cell>
        </row>
        <row r="567">
          <cell r="B567" t="str">
            <v> SOUTH KOREA :82</v>
          </cell>
        </row>
        <row r="568">
          <cell r="B568" t="str">
            <v> SPAIN :34</v>
          </cell>
        </row>
        <row r="569">
          <cell r="B569" t="str">
            <v> SRILANKA :94</v>
          </cell>
        </row>
        <row r="570">
          <cell r="B570" t="str">
            <v> ST. HELENA :290</v>
          </cell>
        </row>
        <row r="571">
          <cell r="B571" t="str">
            <v> ST. KITTS/NAVIS ISLAND :1869</v>
          </cell>
        </row>
        <row r="572">
          <cell r="B572" t="str">
            <v> ST. LUCIA :1758</v>
          </cell>
        </row>
        <row r="573">
          <cell r="B573" t="str">
            <v> ST. PIERRE &amp; MIQUELIOM:508</v>
          </cell>
        </row>
        <row r="574">
          <cell r="B574" t="str">
            <v> ST. TOME &amp; PRINCEP :239</v>
          </cell>
        </row>
        <row r="575">
          <cell r="B575" t="str">
            <v> ST. VINCENT &amp; THE GRENADIAN:1784</v>
          </cell>
        </row>
        <row r="576">
          <cell r="B576" t="str">
            <v> SUDAN :249</v>
          </cell>
        </row>
        <row r="577">
          <cell r="B577" t="str">
            <v> SURINAM :597</v>
          </cell>
        </row>
        <row r="578">
          <cell r="B578" t="str">
            <v> SWAZILAND :268</v>
          </cell>
        </row>
        <row r="579">
          <cell r="B579" t="str">
            <v> SWITZERLAND:41</v>
          </cell>
        </row>
        <row r="580">
          <cell r="B580" t="str">
            <v> SYRIA :963</v>
          </cell>
        </row>
        <row r="581">
          <cell r="B581" t="str">
            <v> TAIWAN:886</v>
          </cell>
        </row>
        <row r="582">
          <cell r="B582" t="str">
            <v> TANZANIA :255</v>
          </cell>
        </row>
        <row r="583">
          <cell r="B583" t="str">
            <v> TAZAKISTAN :992</v>
          </cell>
        </row>
        <row r="584">
          <cell r="B584" t="str">
            <v> THAILAND :66</v>
          </cell>
        </row>
        <row r="585">
          <cell r="B585" t="str">
            <v> TOGOLESE REPUBLIC :228</v>
          </cell>
        </row>
        <row r="586">
          <cell r="B586" t="str">
            <v> TOKELAU ISLAND :690</v>
          </cell>
        </row>
        <row r="587">
          <cell r="B587" t="str">
            <v> TRANSKEI :27</v>
          </cell>
        </row>
        <row r="588">
          <cell r="B588" t="str">
            <v> TRINIDAD &amp; TOBAGO:1868</v>
          </cell>
        </row>
        <row r="589">
          <cell r="B589" t="str">
            <v> TUNISIA :216</v>
          </cell>
        </row>
        <row r="590">
          <cell r="B590" t="str">
            <v> TURKEY :90</v>
          </cell>
        </row>
        <row r="591">
          <cell r="B591" t="str">
            <v> TURKMENISTAN :993</v>
          </cell>
        </row>
        <row r="592">
          <cell r="B592" t="str">
            <v> TURKS &amp; CAICOS ISLANDS :1649</v>
          </cell>
        </row>
        <row r="593">
          <cell r="B593" t="str">
            <v> TUVALU :688</v>
          </cell>
        </row>
        <row r="594">
          <cell r="B594" t="str">
            <v> UAE :971</v>
          </cell>
        </row>
        <row r="595">
          <cell r="B595" t="str">
            <v> UK :44</v>
          </cell>
        </row>
        <row r="596">
          <cell r="B596" t="str">
            <v> UKRAINE :380</v>
          </cell>
        </row>
        <row r="597">
          <cell r="B597" t="str">
            <v> USA :1</v>
          </cell>
        </row>
        <row r="598">
          <cell r="B598" t="str">
            <v> UZBEKISTAN :998</v>
          </cell>
        </row>
        <row r="599">
          <cell r="B599" t="str">
            <v> VANAUTU :678</v>
          </cell>
        </row>
        <row r="600">
          <cell r="B600" t="str">
            <v> VATICAN CITY :39</v>
          </cell>
        </row>
        <row r="601">
          <cell r="B601" t="str">
            <v> VENDA :27</v>
          </cell>
        </row>
        <row r="602">
          <cell r="B602" t="str">
            <v> VENEZUELA:58</v>
          </cell>
        </row>
        <row r="603">
          <cell r="B603" t="str">
            <v> VIETNAM :84</v>
          </cell>
        </row>
        <row r="604">
          <cell r="B604" t="str">
            <v> VIRGIN ISLAND (BRI) :1284</v>
          </cell>
        </row>
        <row r="605">
          <cell r="B605" t="str">
            <v> VIRGIN ISLAND (USA):1340</v>
          </cell>
        </row>
        <row r="606">
          <cell r="B606" t="str">
            <v> WALLIS &amp; FUTUNA ISLAND :681</v>
          </cell>
        </row>
        <row r="607">
          <cell r="B607" t="str">
            <v> YUGOSLAVIA :381</v>
          </cell>
        </row>
        <row r="608">
          <cell r="B608" t="str">
            <v> ZAIRE :243</v>
          </cell>
        </row>
        <row r="609">
          <cell r="B609" t="str">
            <v> ZAMBIA :260</v>
          </cell>
        </row>
        <row r="610">
          <cell r="B610" t="str">
            <v> ZIMBABWE :263</v>
          </cell>
        </row>
        <row r="611">
          <cell r="B611" t="str">
            <v>BERMUDA :1441</v>
          </cell>
        </row>
        <row r="612">
          <cell r="B612" t="str">
            <v>BOPUPATSWANA:27</v>
          </cell>
        </row>
        <row r="613">
          <cell r="B613" t="str">
            <v>CAMEROON :237</v>
          </cell>
        </row>
        <row r="614">
          <cell r="B614" t="str">
            <v>CHAD :235</v>
          </cell>
        </row>
        <row r="615">
          <cell r="B615" t="str">
            <v>COMOROS :269</v>
          </cell>
        </row>
        <row r="616">
          <cell r="B616" t="str">
            <v>CONGO :242</v>
          </cell>
        </row>
        <row r="617">
          <cell r="B617" t="str">
            <v>DENMARK :45</v>
          </cell>
        </row>
        <row r="618">
          <cell r="B618" t="str">
            <v>ECUADOR :593</v>
          </cell>
        </row>
        <row r="619">
          <cell r="B619" t="str">
            <v>GERMANY :49</v>
          </cell>
        </row>
        <row r="620">
          <cell r="B620" t="str">
            <v>GHANA :233</v>
          </cell>
        </row>
        <row r="621">
          <cell r="B621" t="str">
            <v>GREECE :30</v>
          </cell>
        </row>
        <row r="622">
          <cell r="B622" t="str">
            <v>GRENEDA :1473</v>
          </cell>
        </row>
        <row r="623">
          <cell r="B623" t="str">
            <v>GUAM :1671</v>
          </cell>
        </row>
        <row r="624">
          <cell r="B624" t="str">
            <v>HONDURAS :504</v>
          </cell>
        </row>
        <row r="625">
          <cell r="B625" t="str">
            <v>HONGKONG:852</v>
          </cell>
        </row>
        <row r="626">
          <cell r="B626" t="str">
            <v>LUXUMBURG:352</v>
          </cell>
        </row>
        <row r="627">
          <cell r="B627" t="str">
            <v>MACAO:853</v>
          </cell>
        </row>
        <row r="628">
          <cell r="B628" t="str">
            <v>MADAGASCAR:261</v>
          </cell>
        </row>
        <row r="629">
          <cell r="B629" t="str">
            <v>MOLDOVA :373</v>
          </cell>
        </row>
        <row r="630">
          <cell r="B630" t="str">
            <v>MONACO :377</v>
          </cell>
        </row>
        <row r="631">
          <cell r="B631" t="str">
            <v>MOROCCO :212</v>
          </cell>
        </row>
        <row r="632">
          <cell r="B632" t="str">
            <v>MYANMAR :95</v>
          </cell>
        </row>
        <row r="633">
          <cell r="B633" t="str">
            <v>NAURU :674</v>
          </cell>
        </row>
        <row r="634">
          <cell r="B634" t="str">
            <v>NORWAY :47</v>
          </cell>
        </row>
        <row r="635">
          <cell r="B635" t="str">
            <v>OMAN :968</v>
          </cell>
        </row>
        <row r="636">
          <cell r="B636" t="str">
            <v>SWEDEN :46</v>
          </cell>
        </row>
        <row r="637">
          <cell r="B637" t="str">
            <v>TONGA :676</v>
          </cell>
        </row>
        <row r="638">
          <cell r="B638" t="str">
            <v>UGANDA :256</v>
          </cell>
        </row>
        <row r="639">
          <cell r="B639" t="str">
            <v>URUGUAY:598</v>
          </cell>
        </row>
        <row r="640">
          <cell r="B640" t="str">
            <v>YEMEN :967</v>
          </cell>
        </row>
      </sheetData>
      <sheetData sheetId="33">
        <row r="24">
          <cell r="J24">
            <v>0</v>
          </cell>
        </row>
        <row r="25">
          <cell r="J25">
            <v>0</v>
          </cell>
        </row>
        <row r="26">
          <cell r="J26">
            <v>0</v>
          </cell>
        </row>
        <row r="27">
          <cell r="J27">
            <v>0</v>
          </cell>
        </row>
        <row r="28">
          <cell r="J28">
            <v>0</v>
          </cell>
        </row>
        <row r="29">
          <cell r="J29">
            <v>0</v>
          </cell>
        </row>
        <row r="30">
          <cell r="J30">
            <v>0</v>
          </cell>
        </row>
      </sheetData>
      <sheetData sheetId="34">
        <row r="13">
          <cell r="F13">
            <v>0</v>
          </cell>
          <cell r="G13">
            <v>0</v>
          </cell>
          <cell r="H13">
            <v>0</v>
          </cell>
        </row>
        <row r="16">
          <cell r="H16">
            <v>0</v>
          </cell>
        </row>
        <row r="17">
          <cell r="H17">
            <v>0</v>
          </cell>
        </row>
        <row r="400">
          <cell r="A400" t="str">
            <v>AFGHANISTAN:93</v>
          </cell>
        </row>
        <row r="401">
          <cell r="A401" t="str">
            <v>ALBANIA:355</v>
          </cell>
        </row>
        <row r="402">
          <cell r="A402" t="str">
            <v>ALGERIA:213</v>
          </cell>
        </row>
        <row r="403">
          <cell r="A403" t="str">
            <v>ANDORRA:376</v>
          </cell>
        </row>
        <row r="404">
          <cell r="A404" t="str">
            <v>ANGOLA:244</v>
          </cell>
        </row>
        <row r="405">
          <cell r="A405" t="str">
            <v>ANTIGUA AND BARBUDA:1268</v>
          </cell>
        </row>
        <row r="406">
          <cell r="A406" t="str">
            <v>ARGENTINA:54</v>
          </cell>
        </row>
        <row r="407">
          <cell r="A407" t="str">
            <v>ARMENIA:374</v>
          </cell>
        </row>
        <row r="408">
          <cell r="A408" t="str">
            <v>AUSTRALIA:61</v>
          </cell>
        </row>
        <row r="409">
          <cell r="A409" t="str">
            <v>AUSTRIA:43</v>
          </cell>
        </row>
        <row r="410">
          <cell r="A410" t="str">
            <v>AZERBAIJAN:994</v>
          </cell>
        </row>
        <row r="411">
          <cell r="A411" t="str">
            <v>BAHAMAS:1242</v>
          </cell>
        </row>
        <row r="412">
          <cell r="A412" t="str">
            <v>BAHRAIN:973</v>
          </cell>
        </row>
        <row r="413">
          <cell r="A413" t="str">
            <v>BANGLADESH:880</v>
          </cell>
        </row>
        <row r="414">
          <cell r="A414" t="str">
            <v>BARBADOS:1246</v>
          </cell>
        </row>
        <row r="415">
          <cell r="A415" t="str">
            <v>BELARUS:375</v>
          </cell>
        </row>
        <row r="416">
          <cell r="A416" t="str">
            <v>BELGIUM:32</v>
          </cell>
        </row>
        <row r="417">
          <cell r="A417" t="str">
            <v>BELIZE:501</v>
          </cell>
        </row>
        <row r="418">
          <cell r="A418" t="str">
            <v>BENIN:229</v>
          </cell>
        </row>
        <row r="419">
          <cell r="A419" t="str">
            <v>BHUTAN:975</v>
          </cell>
        </row>
        <row r="420">
          <cell r="A420" t="str">
            <v>BOLIVIA :591</v>
          </cell>
        </row>
        <row r="421">
          <cell r="A421" t="str">
            <v>BOSNIA AND HERZEGOVINA:387</v>
          </cell>
        </row>
        <row r="422">
          <cell r="A422" t="str">
            <v>BOTSWANA:267</v>
          </cell>
        </row>
        <row r="423">
          <cell r="A423" t="str">
            <v>BRAZIL:55</v>
          </cell>
        </row>
        <row r="424">
          <cell r="A424" t="str">
            <v>BRUNEI DARUSSALAM:673</v>
          </cell>
        </row>
        <row r="425">
          <cell r="A425" t="str">
            <v>BULGARIA:359</v>
          </cell>
        </row>
        <row r="426">
          <cell r="A426" t="str">
            <v>BURKINA FASO:226</v>
          </cell>
        </row>
        <row r="427">
          <cell r="A427" t="str">
            <v>BURUNDI:257</v>
          </cell>
        </row>
        <row r="428">
          <cell r="A428" t="str">
            <v>CAMBODIA:855</v>
          </cell>
        </row>
        <row r="429">
          <cell r="A429" t="str">
            <v>CAMEROON:237</v>
          </cell>
        </row>
        <row r="430">
          <cell r="A430" t="str">
            <v>CANADA:1</v>
          </cell>
        </row>
        <row r="431">
          <cell r="A431" t="str">
            <v>CAPE VERDE:238</v>
          </cell>
        </row>
        <row r="432">
          <cell r="A432" t="str">
            <v>CENTRAL AFRICAN REPUBLIC:236</v>
          </cell>
        </row>
        <row r="433">
          <cell r="A433" t="str">
            <v>CHAD:235</v>
          </cell>
        </row>
        <row r="434">
          <cell r="A434" t="str">
            <v>CHILE:56</v>
          </cell>
        </row>
        <row r="435">
          <cell r="A435" t="str">
            <v>CHINA:86</v>
          </cell>
        </row>
        <row r="436">
          <cell r="A436" t="str">
            <v>COLOMBIA:57</v>
          </cell>
        </row>
        <row r="437">
          <cell r="A437" t="str">
            <v>COMOROS:270</v>
          </cell>
        </row>
        <row r="438">
          <cell r="A438" t="str">
            <v>CONGO, REPUBLIC OF THE...:242</v>
          </cell>
        </row>
        <row r="439">
          <cell r="A439" t="str">
            <v>COSTA RICA:506</v>
          </cell>
        </row>
        <row r="440">
          <cell r="A440" t="str">
            <v>CÔTE D'IVOIRE (IVORY COAST):225</v>
          </cell>
        </row>
        <row r="441">
          <cell r="A441" t="str">
            <v>CROATIA:385</v>
          </cell>
        </row>
        <row r="442">
          <cell r="A442" t="str">
            <v>CUBA:53</v>
          </cell>
        </row>
        <row r="443">
          <cell r="A443" t="str">
            <v>CYPRUS:357</v>
          </cell>
        </row>
        <row r="444">
          <cell r="A444" t="str">
            <v>CZECH REPUBLIC:420</v>
          </cell>
        </row>
        <row r="445">
          <cell r="A445" t="str">
            <v>DEMOCRATIC PEOPLE'S REPUBLIC OF KOREA (NORTH KOREA):850</v>
          </cell>
        </row>
        <row r="446">
          <cell r="A446" t="str">
            <v>DEMOCRATIC REPUBLIC OF THE CONGO:243</v>
          </cell>
        </row>
        <row r="447">
          <cell r="A447" t="str">
            <v>DENMARK:45</v>
          </cell>
        </row>
        <row r="448">
          <cell r="A448" t="str">
            <v>DJIBOUTI:253</v>
          </cell>
        </row>
        <row r="449">
          <cell r="A449" t="str">
            <v>DOMINICA:1767</v>
          </cell>
        </row>
        <row r="450">
          <cell r="A450" t="str">
            <v>DOMINICAN REPUBLIC:1809</v>
          </cell>
        </row>
        <row r="451">
          <cell r="A451" t="str">
            <v>ECUADOR:593</v>
          </cell>
        </row>
        <row r="452">
          <cell r="A452" t="str">
            <v>EGYPT:20</v>
          </cell>
        </row>
        <row r="453">
          <cell r="A453" t="str">
            <v>EL SALVADOR:503</v>
          </cell>
        </row>
        <row r="454">
          <cell r="A454" t="str">
            <v>EQUATORIAL GUINEA:240</v>
          </cell>
        </row>
        <row r="455">
          <cell r="A455" t="str">
            <v>ERITREA:291</v>
          </cell>
        </row>
        <row r="456">
          <cell r="A456" t="str">
            <v>ESTONIA:372</v>
          </cell>
        </row>
        <row r="457">
          <cell r="A457" t="str">
            <v>ETHIOPIA:251</v>
          </cell>
        </row>
        <row r="458">
          <cell r="A458" t="str">
            <v>FIJI ISLANDS:679</v>
          </cell>
        </row>
        <row r="459">
          <cell r="A459" t="str">
            <v>FINLAND:358</v>
          </cell>
        </row>
        <row r="460">
          <cell r="A460" t="str">
            <v>FRANCE:33</v>
          </cell>
        </row>
        <row r="461">
          <cell r="A461" t="str">
            <v>GABON:241</v>
          </cell>
        </row>
        <row r="462">
          <cell r="A462" t="str">
            <v>GAMBIA:220</v>
          </cell>
        </row>
        <row r="463">
          <cell r="A463" t="str">
            <v>GEORGIA:995</v>
          </cell>
        </row>
        <row r="464">
          <cell r="A464" t="str">
            <v>GERMANY:49</v>
          </cell>
        </row>
        <row r="465">
          <cell r="A465" t="str">
            <v>GHANA:233</v>
          </cell>
        </row>
        <row r="466">
          <cell r="A466" t="str">
            <v>GREECE:30</v>
          </cell>
        </row>
        <row r="467">
          <cell r="A467" t="str">
            <v>GRENADA:1473</v>
          </cell>
        </row>
        <row r="468">
          <cell r="A468" t="str">
            <v>GUATEMALA:502</v>
          </cell>
        </row>
        <row r="469">
          <cell r="A469" t="str">
            <v>GUINEA:224</v>
          </cell>
        </row>
        <row r="470">
          <cell r="A470" t="str">
            <v>GUINEA-BISSAU:245</v>
          </cell>
        </row>
        <row r="471">
          <cell r="A471" t="str">
            <v>GUYANA:592</v>
          </cell>
        </row>
        <row r="472">
          <cell r="A472" t="str">
            <v>HAITI:509</v>
          </cell>
        </row>
        <row r="473">
          <cell r="A473" t="str">
            <v>HONDURAS:504</v>
          </cell>
        </row>
        <row r="474">
          <cell r="A474" t="str">
            <v>HUNGARY:36</v>
          </cell>
        </row>
        <row r="475">
          <cell r="A475" t="str">
            <v>ICELAND:354</v>
          </cell>
        </row>
        <row r="476">
          <cell r="A476" t="str">
            <v>INDONESIA:62</v>
          </cell>
        </row>
        <row r="477">
          <cell r="A477" t="str">
            <v>IRAN:98</v>
          </cell>
        </row>
        <row r="478">
          <cell r="A478" t="str">
            <v>IRAQ:964</v>
          </cell>
        </row>
        <row r="479">
          <cell r="A479" t="str">
            <v>IRELAND:353</v>
          </cell>
        </row>
        <row r="480">
          <cell r="A480" t="str">
            <v>ISRAEL:972</v>
          </cell>
        </row>
        <row r="481">
          <cell r="A481" t="str">
            <v>ITALY:5</v>
          </cell>
        </row>
        <row r="482">
          <cell r="A482" t="str">
            <v>JAMAICA:1876</v>
          </cell>
        </row>
        <row r="483">
          <cell r="A483" t="str">
            <v>JAPAN:81</v>
          </cell>
        </row>
        <row r="484">
          <cell r="A484" t="str">
            <v>JORDAN:962</v>
          </cell>
        </row>
        <row r="485">
          <cell r="A485" t="str">
            <v>KAZAKHSTAN:7</v>
          </cell>
        </row>
        <row r="486">
          <cell r="A486" t="str">
            <v>KENYA:254</v>
          </cell>
        </row>
        <row r="487">
          <cell r="A487" t="str">
            <v>KIRIBATI:686</v>
          </cell>
        </row>
        <row r="488">
          <cell r="A488" t="str">
            <v>KUWAIT:965</v>
          </cell>
        </row>
        <row r="489">
          <cell r="A489" t="str">
            <v>KYRGYZSTAN:996</v>
          </cell>
        </row>
        <row r="490">
          <cell r="A490" t="str">
            <v>LAO PEOPLE'S DEMOCRATIC REPUBLIC:856</v>
          </cell>
        </row>
        <row r="491">
          <cell r="A491" t="str">
            <v>LATVIA:371</v>
          </cell>
        </row>
        <row r="492">
          <cell r="A492" t="str">
            <v>LEBANON:961</v>
          </cell>
        </row>
        <row r="493">
          <cell r="A493" t="str">
            <v>LESOTHO:266</v>
          </cell>
        </row>
        <row r="494">
          <cell r="A494" t="str">
            <v>LIBERIA:231</v>
          </cell>
        </row>
        <row r="495">
          <cell r="A495" t="str">
            <v>LIBYA:218</v>
          </cell>
        </row>
        <row r="496">
          <cell r="A496" t="str">
            <v>LIECHTENSTEIN:423</v>
          </cell>
        </row>
        <row r="497">
          <cell r="A497" t="str">
            <v>LITHUANIA:370</v>
          </cell>
        </row>
        <row r="498">
          <cell r="A498" t="str">
            <v>LUXEMBOURG:352</v>
          </cell>
        </row>
        <row r="499">
          <cell r="A499" t="str">
            <v>MACEDONIA:389</v>
          </cell>
        </row>
        <row r="500">
          <cell r="A500" t="str">
            <v>MADAGASCAR:261</v>
          </cell>
        </row>
        <row r="501">
          <cell r="A501" t="str">
            <v>MALAWI:265</v>
          </cell>
        </row>
        <row r="502">
          <cell r="A502" t="str">
            <v>MALAYSIA:60</v>
          </cell>
        </row>
        <row r="503">
          <cell r="A503" t="str">
            <v>MALDIVES:960</v>
          </cell>
        </row>
        <row r="504">
          <cell r="A504" t="str">
            <v>MALI:223</v>
          </cell>
        </row>
        <row r="505">
          <cell r="A505" t="str">
            <v>MALTA:356</v>
          </cell>
        </row>
        <row r="506">
          <cell r="A506" t="str">
            <v>MARSHALL ISLANDS:692</v>
          </cell>
        </row>
        <row r="507">
          <cell r="A507" t="str">
            <v>MAURITANIA:222</v>
          </cell>
        </row>
        <row r="508">
          <cell r="A508" t="str">
            <v>MAURITIUS:230</v>
          </cell>
        </row>
        <row r="509">
          <cell r="A509" t="str">
            <v>MEXICO:52</v>
          </cell>
        </row>
        <row r="510">
          <cell r="A510" t="str">
            <v>MICRONESIA, FEDERATED STATES OF...:691</v>
          </cell>
        </row>
        <row r="511">
          <cell r="A511" t="str">
            <v>MONACO:377</v>
          </cell>
        </row>
        <row r="512">
          <cell r="A512" t="str">
            <v>MONGOLIA:976</v>
          </cell>
        </row>
        <row r="513">
          <cell r="A513" t="str">
            <v>MONTENEGRO:382</v>
          </cell>
        </row>
        <row r="514">
          <cell r="A514" t="str">
            <v>MOROCCO:212</v>
          </cell>
        </row>
        <row r="515">
          <cell r="A515" t="str">
            <v>MOZAMBIQUE:258</v>
          </cell>
        </row>
        <row r="516">
          <cell r="A516" t="str">
            <v>MYANMAR:95</v>
          </cell>
        </row>
        <row r="517">
          <cell r="A517" t="str">
            <v>NAMIBIA:264</v>
          </cell>
        </row>
        <row r="518">
          <cell r="A518" t="str">
            <v>NAURU:674</v>
          </cell>
        </row>
        <row r="519">
          <cell r="A519" t="str">
            <v>NEPAL:977</v>
          </cell>
        </row>
        <row r="520">
          <cell r="A520" t="str">
            <v>NETHERLANDS:31</v>
          </cell>
        </row>
        <row r="521">
          <cell r="A521" t="str">
            <v>NEW ZEALAND:64</v>
          </cell>
        </row>
        <row r="522">
          <cell r="A522" t="str">
            <v>NICARAGUA:505</v>
          </cell>
        </row>
        <row r="523">
          <cell r="A523" t="str">
            <v>NIGER:227</v>
          </cell>
        </row>
        <row r="524">
          <cell r="A524" t="str">
            <v>NIGERIA:234</v>
          </cell>
        </row>
        <row r="525">
          <cell r="A525" t="str">
            <v>NORWAY:47</v>
          </cell>
        </row>
        <row r="526">
          <cell r="A526" t="str">
            <v>OMAN:968</v>
          </cell>
        </row>
        <row r="527">
          <cell r="A527" t="str">
            <v>PAKISTAN:92</v>
          </cell>
        </row>
        <row r="528">
          <cell r="A528" t="str">
            <v>PALAU:680</v>
          </cell>
        </row>
        <row r="529">
          <cell r="A529" t="str">
            <v>PANAMA:507</v>
          </cell>
        </row>
        <row r="530">
          <cell r="A530" t="str">
            <v>PAPUA NEW GUINEA:675</v>
          </cell>
        </row>
        <row r="531">
          <cell r="A531" t="str">
            <v>PARAGUAY:595</v>
          </cell>
        </row>
        <row r="532">
          <cell r="A532" t="str">
            <v>PERU:51</v>
          </cell>
        </row>
        <row r="533">
          <cell r="A533" t="str">
            <v>PHILIPPINES:63</v>
          </cell>
        </row>
        <row r="534">
          <cell r="A534" t="str">
            <v>POLAND:48</v>
          </cell>
        </row>
        <row r="535">
          <cell r="A535" t="str">
            <v>PORTUGAL:14</v>
          </cell>
        </row>
        <row r="536">
          <cell r="A536" t="str">
            <v>QATAR:974</v>
          </cell>
        </row>
        <row r="537">
          <cell r="A537" t="str">
            <v>REPUBLIC OF KOREA (SOUTH KOREA):82</v>
          </cell>
        </row>
        <row r="538">
          <cell r="A538" t="str">
            <v>REPUBLIC OF MOLDOVA:373</v>
          </cell>
        </row>
        <row r="539">
          <cell r="A539" t="str">
            <v>ROMANIA:40</v>
          </cell>
        </row>
        <row r="540">
          <cell r="A540" t="str">
            <v>RUSSIAN FEDERATION:8</v>
          </cell>
        </row>
        <row r="541">
          <cell r="A541" t="str">
            <v>RWANDA:250</v>
          </cell>
        </row>
        <row r="542">
          <cell r="A542" t="str">
            <v>SAINT KITTS AND NEVIS:1869</v>
          </cell>
        </row>
        <row r="543">
          <cell r="A543" t="str">
            <v>SAINT LUCIA:1758</v>
          </cell>
        </row>
        <row r="544">
          <cell r="A544" t="str">
            <v>SAINT VINCENT AND THE GRENADINES:1784</v>
          </cell>
        </row>
        <row r="545">
          <cell r="A545" t="str">
            <v>SAMOA:685</v>
          </cell>
        </row>
        <row r="546">
          <cell r="A546" t="str">
            <v>SAN MARINO:378</v>
          </cell>
        </row>
        <row r="547">
          <cell r="A547" t="str">
            <v>SAO TOME AND PRINCIPE:239</v>
          </cell>
        </row>
        <row r="548">
          <cell r="A548" t="str">
            <v>SAUDI ARABIA:966</v>
          </cell>
        </row>
        <row r="549">
          <cell r="A549" t="str">
            <v>SENEGAL:221</v>
          </cell>
        </row>
        <row r="550">
          <cell r="A550" t="str">
            <v>SERBIA:381</v>
          </cell>
        </row>
        <row r="551">
          <cell r="A551" t="str">
            <v>SEYCHELLES:248</v>
          </cell>
        </row>
        <row r="552">
          <cell r="A552" t="str">
            <v>SIERRA LEONE:232</v>
          </cell>
        </row>
        <row r="553">
          <cell r="A553" t="str">
            <v>SINGAPORE:65</v>
          </cell>
        </row>
        <row r="554">
          <cell r="A554" t="str">
            <v>SLOVAKIA:421</v>
          </cell>
        </row>
        <row r="555">
          <cell r="A555" t="str">
            <v>SLOVENIA:386</v>
          </cell>
        </row>
        <row r="556">
          <cell r="A556" t="str">
            <v>SOLOMON ISLANDS:677</v>
          </cell>
        </row>
        <row r="557">
          <cell r="A557" t="str">
            <v>SOMALIA:252</v>
          </cell>
        </row>
        <row r="558">
          <cell r="A558" t="str">
            <v>SOUTH AFRICA:28</v>
          </cell>
        </row>
        <row r="559">
          <cell r="A559" t="str">
            <v>SOUTH SUDAN:211</v>
          </cell>
        </row>
        <row r="560">
          <cell r="A560" t="str">
            <v>SPAIN:35</v>
          </cell>
        </row>
        <row r="561">
          <cell r="A561" t="str">
            <v>SRI LANKA:94</v>
          </cell>
        </row>
        <row r="562">
          <cell r="A562" t="str">
            <v>SUDAN:249</v>
          </cell>
        </row>
        <row r="563">
          <cell r="A563" t="str">
            <v>SURINAME:597</v>
          </cell>
        </row>
        <row r="564">
          <cell r="A564" t="str">
            <v>SWAZILAND:268</v>
          </cell>
        </row>
        <row r="565">
          <cell r="A565" t="str">
            <v>SWEDEN:46</v>
          </cell>
        </row>
        <row r="566">
          <cell r="A566" t="str">
            <v>SWITZERLAND:41</v>
          </cell>
        </row>
        <row r="567">
          <cell r="A567" t="str">
            <v>SYRIAN ARAB REPUBLIC:963</v>
          </cell>
        </row>
        <row r="568">
          <cell r="A568" t="str">
            <v>TAJIKISTAN:992</v>
          </cell>
        </row>
        <row r="569">
          <cell r="A569" t="str">
            <v>THAILAND:66</v>
          </cell>
        </row>
        <row r="570">
          <cell r="A570" t="str">
            <v>TIMOR-LESTE:670</v>
          </cell>
        </row>
        <row r="571">
          <cell r="A571" t="str">
            <v>TOGO:228</v>
          </cell>
        </row>
        <row r="572">
          <cell r="A572" t="str">
            <v>TONGA:676</v>
          </cell>
        </row>
        <row r="573">
          <cell r="A573" t="str">
            <v>TRINIDAD AND TOBAGO:1868</v>
          </cell>
        </row>
        <row r="574">
          <cell r="A574" t="str">
            <v>TUNISIA:216</v>
          </cell>
        </row>
        <row r="575">
          <cell r="A575" t="str">
            <v>TURKEY:90</v>
          </cell>
        </row>
        <row r="576">
          <cell r="A576" t="str">
            <v>TURKMENISTAN:993</v>
          </cell>
        </row>
        <row r="577">
          <cell r="A577" t="str">
            <v>TUVALU:688</v>
          </cell>
        </row>
        <row r="578">
          <cell r="A578" t="str">
            <v>UGANDA:256</v>
          </cell>
        </row>
        <row r="579">
          <cell r="A579" t="str">
            <v>UKRAINE:380</v>
          </cell>
        </row>
        <row r="580">
          <cell r="A580" t="str">
            <v>UNITED ARAB EMIRATES:971</v>
          </cell>
        </row>
        <row r="581">
          <cell r="A581" t="str">
            <v>UNITED KINGDOM OF GREAT BRITAIN AND NORTHERN IRELAND:44</v>
          </cell>
        </row>
        <row r="582">
          <cell r="A582" t="str">
            <v>UNITED REPUBLIC OF TANZANIA:255</v>
          </cell>
        </row>
        <row r="583">
          <cell r="A583" t="str">
            <v>UNITED STATES OF AMERICA:2</v>
          </cell>
        </row>
        <row r="584">
          <cell r="A584" t="str">
            <v>URUGUAY:598</v>
          </cell>
        </row>
        <row r="585">
          <cell r="A585" t="str">
            <v>UZBEKISTAN:998</v>
          </cell>
        </row>
        <row r="586">
          <cell r="A586" t="str">
            <v>VANUATU:678</v>
          </cell>
        </row>
        <row r="587">
          <cell r="A587" t="str">
            <v>VENEZUELA, BOLIVARIAN REPUBLIC OF...:58</v>
          </cell>
        </row>
        <row r="588">
          <cell r="A588" t="str">
            <v>VIETNAM:84</v>
          </cell>
        </row>
        <row r="589">
          <cell r="A589" t="str">
            <v>YEMEN:967</v>
          </cell>
        </row>
        <row r="590">
          <cell r="A590" t="str">
            <v>ZAMBIA:260</v>
          </cell>
        </row>
        <row r="591">
          <cell r="A591" t="str">
            <v>ZIMBABWE:263</v>
          </cell>
        </row>
        <row r="592">
          <cell r="A592" t="str">
            <v>OTHERS:9999</v>
          </cell>
        </row>
      </sheetData>
      <sheetData sheetId="36">
        <row r="3">
          <cell r="M3">
            <v>0</v>
          </cell>
          <cell r="N3">
            <v>0</v>
          </cell>
          <cell r="O3">
            <v>0</v>
          </cell>
          <cell r="P3">
            <v>0</v>
          </cell>
          <cell r="Q3">
            <v>0</v>
          </cell>
          <cell r="R3">
            <v>0</v>
          </cell>
        </row>
        <row r="4">
          <cell r="M4">
            <v>0</v>
          </cell>
          <cell r="N4">
            <v>0</v>
          </cell>
          <cell r="P4">
            <v>0</v>
          </cell>
          <cell r="Q4">
            <v>0</v>
          </cell>
          <cell r="R4">
            <v>0.3</v>
          </cell>
        </row>
        <row r="5">
          <cell r="M5">
            <v>0</v>
          </cell>
          <cell r="P5">
            <v>0</v>
          </cell>
          <cell r="Q5">
            <v>0</v>
          </cell>
          <cell r="R5">
            <v>0</v>
          </cell>
        </row>
        <row r="6">
          <cell r="Q6">
            <v>0</v>
          </cell>
          <cell r="R6">
            <v>0</v>
          </cell>
        </row>
        <row r="7">
          <cell r="Q7">
            <v>0</v>
          </cell>
        </row>
        <row r="8">
          <cell r="Q8">
            <v>0</v>
          </cell>
        </row>
        <row r="9">
          <cell r="Q9">
            <v>0</v>
          </cell>
          <cell r="R9">
            <v>0</v>
          </cell>
        </row>
        <row r="10">
          <cell r="Q10">
            <v>0</v>
          </cell>
          <cell r="R10">
            <v>25000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row>
        <row r="11">
          <cell r="Q11">
            <v>0</v>
          </cell>
          <cell r="R11">
            <v>50000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Q12">
            <v>0</v>
          </cell>
          <cell r="R12">
            <v>55000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row>
        <row r="13">
          <cell r="Q13">
            <v>0</v>
          </cell>
          <cell r="R13">
            <v>0</v>
          </cell>
          <cell r="V13">
            <v>0</v>
          </cell>
          <cell r="W13">
            <v>0</v>
          </cell>
          <cell r="X13">
            <v>0</v>
          </cell>
          <cell r="Y13">
            <v>0</v>
          </cell>
          <cell r="Z13">
            <v>0</v>
          </cell>
          <cell r="AA13">
            <v>0</v>
          </cell>
          <cell r="AB13">
            <v>0</v>
          </cell>
          <cell r="AC13">
            <v>0</v>
          </cell>
          <cell r="AD13">
            <v>0</v>
          </cell>
          <cell r="AE13">
            <v>0</v>
          </cell>
          <cell r="AF13">
            <v>0</v>
          </cell>
          <cell r="AG13">
            <v>0</v>
          </cell>
          <cell r="AH13">
            <v>0</v>
          </cell>
          <cell r="AJ13">
            <v>0</v>
          </cell>
          <cell r="AK13">
            <v>0</v>
          </cell>
          <cell r="AL13">
            <v>0</v>
          </cell>
          <cell r="AM13">
            <v>0</v>
          </cell>
          <cell r="AN13">
            <v>0</v>
          </cell>
        </row>
        <row r="14">
          <cell r="Q14">
            <v>0</v>
          </cell>
          <cell r="V14">
            <v>0</v>
          </cell>
          <cell r="W14">
            <v>0</v>
          </cell>
          <cell r="X14">
            <v>0</v>
          </cell>
        </row>
        <row r="15">
          <cell r="Q15">
            <v>0</v>
          </cell>
          <cell r="R15">
            <v>0</v>
          </cell>
          <cell r="V15">
            <v>0</v>
          </cell>
          <cell r="W15" t="e">
            <v>#DIV/0!</v>
          </cell>
        </row>
        <row r="16">
          <cell r="Q16">
            <v>0</v>
          </cell>
          <cell r="R16">
            <v>0</v>
          </cell>
        </row>
        <row r="17">
          <cell r="D17">
            <v>300000057</v>
          </cell>
          <cell r="Q17">
            <v>0</v>
          </cell>
          <cell r="R17">
            <v>0</v>
          </cell>
        </row>
        <row r="18">
          <cell r="D18">
            <v>0</v>
          </cell>
          <cell r="Q18">
            <v>0</v>
          </cell>
          <cell r="R18">
            <v>0</v>
          </cell>
        </row>
        <row r="19">
          <cell r="Q19">
            <v>0</v>
          </cell>
          <cell r="R19">
            <v>0</v>
          </cell>
        </row>
        <row r="20">
          <cell r="D20">
            <v>0</v>
          </cell>
        </row>
        <row r="22">
          <cell r="D22">
            <v>20000004</v>
          </cell>
        </row>
        <row r="23">
          <cell r="D23">
            <v>0</v>
          </cell>
        </row>
        <row r="24">
          <cell r="D24">
            <v>20000004</v>
          </cell>
        </row>
        <row r="25">
          <cell r="D25">
            <v>9600002</v>
          </cell>
        </row>
        <row r="26">
          <cell r="D26">
            <v>329600063</v>
          </cell>
        </row>
        <row r="30">
          <cell r="M30">
            <v>0</v>
          </cell>
          <cell r="Q30">
            <v>1000000</v>
          </cell>
          <cell r="R30">
            <v>0.05</v>
          </cell>
        </row>
        <row r="31">
          <cell r="M31">
            <v>0</v>
          </cell>
        </row>
        <row r="32">
          <cell r="M32">
            <v>0</v>
          </cell>
        </row>
        <row r="33">
          <cell r="M33">
            <v>0</v>
          </cell>
        </row>
        <row r="34">
          <cell r="M34">
            <v>0</v>
          </cell>
        </row>
        <row r="35">
          <cell r="M35">
            <v>0</v>
          </cell>
        </row>
        <row r="36">
          <cell r="M36">
            <v>0</v>
          </cell>
        </row>
        <row r="43">
          <cell r="M43">
            <v>0</v>
          </cell>
          <cell r="AK43">
            <v>0</v>
          </cell>
          <cell r="AL43">
            <v>300000057</v>
          </cell>
        </row>
        <row r="44">
          <cell r="M44">
            <v>0</v>
          </cell>
          <cell r="AK44">
            <v>0</v>
          </cell>
          <cell r="AL44">
            <v>300000057</v>
          </cell>
        </row>
        <row r="45">
          <cell r="M45">
            <v>0</v>
          </cell>
          <cell r="AK45">
            <v>0</v>
          </cell>
          <cell r="AL45">
            <v>300000057</v>
          </cell>
        </row>
        <row r="46">
          <cell r="M46">
            <v>0</v>
          </cell>
          <cell r="AK46">
            <v>0</v>
          </cell>
          <cell r="AL46">
            <v>300000057</v>
          </cell>
        </row>
        <row r="47">
          <cell r="M47">
            <v>0</v>
          </cell>
        </row>
        <row r="48">
          <cell r="M48">
            <v>0</v>
          </cell>
        </row>
        <row r="49">
          <cell r="M49">
            <v>0</v>
          </cell>
        </row>
        <row r="57">
          <cell r="M57">
            <v>0</v>
          </cell>
          <cell r="P57">
            <v>0</v>
          </cell>
          <cell r="AD57">
            <v>300000057</v>
          </cell>
          <cell r="AJ57">
            <v>0</v>
          </cell>
        </row>
        <row r="58">
          <cell r="M58">
            <v>0</v>
          </cell>
          <cell r="P58">
            <v>0</v>
          </cell>
        </row>
        <row r="63">
          <cell r="V63">
            <v>0</v>
          </cell>
        </row>
        <row r="64">
          <cell r="V6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UD"/>
      <sheetName val="10A"/>
      <sheetName val="80G"/>
      <sheetName val="80_"/>
      <sheetName val="SI"/>
      <sheetName val="EI"/>
      <sheetName val="FBI_FB"/>
      <sheetName val="MAT"/>
      <sheetName val="MATC"/>
      <sheetName val="IT_DDTP"/>
      <sheetName val="DDT_TDS_TCS"/>
      <sheetName val="FSI"/>
      <sheetName val="FTP"/>
      <sheetName val="CalculateTR"/>
      <sheetName val="TR_FA"/>
      <sheetName val="Instructions"/>
      <sheetName val="Calculator"/>
      <sheetName val="Setoff"/>
      <sheetName val="Pre_XML"/>
    </sheetNames>
    <sheetDataSet>
      <sheetData sheetId="0">
        <row r="2">
          <cell r="H2" t="str">
            <v>Y</v>
          </cell>
        </row>
        <row r="5">
          <cell r="H5" t="str">
            <v>N</v>
          </cell>
        </row>
      </sheetData>
      <sheetData sheetId="2">
        <row r="7">
          <cell r="AL7" t="str">
            <v>AAACC8964E</v>
          </cell>
        </row>
        <row r="15">
          <cell r="AL15" t="str">
            <v>7-Private Company</v>
          </cell>
          <cell r="AQ15" t="str">
            <v>Yes</v>
          </cell>
        </row>
        <row r="32">
          <cell r="U32" t="str">
            <v>RES-Resident</v>
          </cell>
        </row>
        <row r="74">
          <cell r="B74" t="str">
            <v>(Select)</v>
          </cell>
          <cell r="AJ74" t="str">
            <v>(Select)</v>
          </cell>
          <cell r="DA74" t="str">
            <v>(Select)</v>
          </cell>
          <cell r="DH74" t="str">
            <v>(Select)</v>
          </cell>
          <cell r="DP74" t="str">
            <v>(Select)</v>
          </cell>
          <cell r="DS74" t="str">
            <v>(Select)</v>
          </cell>
          <cell r="EB74" t="str">
            <v>(Select)</v>
          </cell>
          <cell r="EM74" t="str">
            <v>(Select)</v>
          </cell>
        </row>
        <row r="75">
          <cell r="B75" t="str">
            <v>01-ANDAMAN AND NICOBAR ISLANDS</v>
          </cell>
          <cell r="AJ75" t="str">
            <v>11- u/s 139(1)</v>
          </cell>
          <cell r="DA75" t="str">
            <v>Yes</v>
          </cell>
          <cell r="DH75" t="str">
            <v>Yes</v>
          </cell>
          <cell r="DP75" t="str">
            <v>Yes</v>
          </cell>
          <cell r="DS75" t="str">
            <v>Yes</v>
          </cell>
          <cell r="EB75" t="str">
            <v>O-Original</v>
          </cell>
          <cell r="EM75" t="str">
            <v>RES-Resident</v>
          </cell>
        </row>
        <row r="76">
          <cell r="B76" t="str">
            <v>02-ANDHRA PRADESH</v>
          </cell>
          <cell r="AJ76" t="str">
            <v>12- u/s 139(4)</v>
          </cell>
          <cell r="DA76" t="str">
            <v>No</v>
          </cell>
          <cell r="DH76" t="str">
            <v>No</v>
          </cell>
          <cell r="DP76" t="str">
            <v>No</v>
          </cell>
          <cell r="DS76" t="str">
            <v>No</v>
          </cell>
          <cell r="EB76" t="str">
            <v>R-Revised</v>
          </cell>
          <cell r="EM76" t="str">
            <v>NRI-Non Resident</v>
          </cell>
        </row>
        <row r="77">
          <cell r="B77" t="str">
            <v>03-ARUNACHAL PRADESH</v>
          </cell>
          <cell r="AJ77" t="str">
            <v>13- u/s 142(1)</v>
          </cell>
        </row>
        <row r="78">
          <cell r="B78" t="str">
            <v>04-ASSAM</v>
          </cell>
          <cell r="AJ78" t="str">
            <v>14- u/s 148</v>
          </cell>
        </row>
        <row r="79">
          <cell r="B79" t="str">
            <v>05-BIHAR</v>
          </cell>
          <cell r="AJ79" t="str">
            <v>15- u/s 153A</v>
          </cell>
        </row>
        <row r="80">
          <cell r="B80" t="str">
            <v>06-CHANDIGARH</v>
          </cell>
          <cell r="AJ80" t="str">
            <v>16 - u/s 153C r/w 153A</v>
          </cell>
        </row>
        <row r="81">
          <cell r="B81" t="str">
            <v>07-DADRA AND NAGAR HAVELI</v>
          </cell>
          <cell r="AJ81" t="str">
            <v>17 - u/s 139(5)</v>
          </cell>
        </row>
        <row r="82">
          <cell r="B82" t="str">
            <v>08-DAMAN AND DIU</v>
          </cell>
          <cell r="AJ82" t="str">
            <v>18 - u/s 139(9)</v>
          </cell>
        </row>
        <row r="83">
          <cell r="B83" t="str">
            <v>09-DELHI</v>
          </cell>
          <cell r="AJ83" t="str">
            <v>19 - 92CD</v>
          </cell>
        </row>
        <row r="84">
          <cell r="B84" t="str">
            <v>10-GOA</v>
          </cell>
        </row>
        <row r="85">
          <cell r="B85" t="str">
            <v>11-GUJARAT</v>
          </cell>
        </row>
        <row r="86">
          <cell r="B86" t="str">
            <v>12-HARYANA</v>
          </cell>
        </row>
        <row r="87">
          <cell r="B87" t="str">
            <v>13-HIMACHAL PRADESH</v>
          </cell>
        </row>
        <row r="88">
          <cell r="B88" t="str">
            <v>14-JAMMU AND KASHMIR</v>
          </cell>
        </row>
        <row r="89">
          <cell r="B89" t="str">
            <v>15-KARNATAKA</v>
          </cell>
        </row>
        <row r="90">
          <cell r="B90" t="str">
            <v>16-KERALA</v>
          </cell>
        </row>
        <row r="91">
          <cell r="B91" t="str">
            <v>17-LAKHSWADEEP</v>
          </cell>
        </row>
        <row r="92">
          <cell r="B92" t="str">
            <v>18-MADHYA PRADESH</v>
          </cell>
        </row>
        <row r="93">
          <cell r="B93" t="str">
            <v>19-MAHARASHTRA</v>
          </cell>
        </row>
        <row r="94">
          <cell r="B94" t="str">
            <v>20-MANIPUR</v>
          </cell>
        </row>
        <row r="95">
          <cell r="B95" t="str">
            <v>21-MEGHALAYA</v>
          </cell>
        </row>
        <row r="96">
          <cell r="B96" t="str">
            <v>22-MIZORAM</v>
          </cell>
        </row>
        <row r="97">
          <cell r="B97" t="str">
            <v>23-NAGALAND</v>
          </cell>
        </row>
        <row r="98">
          <cell r="B98" t="str">
            <v>24-ORISSA</v>
          </cell>
        </row>
        <row r="99">
          <cell r="B99" t="str">
            <v>25-PONDICHERRY</v>
          </cell>
        </row>
        <row r="100">
          <cell r="B100" t="str">
            <v>26-PUNJAB</v>
          </cell>
        </row>
        <row r="101">
          <cell r="B101" t="str">
            <v>27-RAJASTHAN</v>
          </cell>
        </row>
        <row r="102">
          <cell r="B102" t="str">
            <v>28-SIKKIM</v>
          </cell>
        </row>
        <row r="103">
          <cell r="B103" t="str">
            <v>29-TAMILNADU</v>
          </cell>
        </row>
        <row r="104">
          <cell r="B104" t="str">
            <v>30-TRIPURA</v>
          </cell>
        </row>
        <row r="105">
          <cell r="B105" t="str">
            <v>31-UTTAR PRADESH</v>
          </cell>
        </row>
        <row r="106">
          <cell r="B106" t="str">
            <v>32-WEST BENGAL</v>
          </cell>
        </row>
        <row r="107">
          <cell r="B107" t="str">
            <v>33-CHHATISHGARH</v>
          </cell>
        </row>
        <row r="108">
          <cell r="B108" t="str">
            <v>34-UTTARANCHAL</v>
          </cell>
        </row>
        <row r="109">
          <cell r="B109" t="str">
            <v>35-JHARKHAND</v>
          </cell>
        </row>
        <row r="110">
          <cell r="B110" t="str">
            <v>99-FOREIGN</v>
          </cell>
        </row>
        <row r="117">
          <cell r="A117" t="str">
            <v>(Select)</v>
          </cell>
        </row>
        <row r="118">
          <cell r="A118" t="str">
            <v>91-INDIA</v>
          </cell>
        </row>
        <row r="119">
          <cell r="A119" t="str">
            <v>93-AFGHANISTAN</v>
          </cell>
        </row>
        <row r="120">
          <cell r="A120" t="str">
            <v>355-ALBANIA</v>
          </cell>
        </row>
        <row r="121">
          <cell r="A121" t="str">
            <v>213-ALGERIA</v>
          </cell>
        </row>
        <row r="122">
          <cell r="A122" t="str">
            <v>376-ANDORRA</v>
          </cell>
        </row>
        <row r="123">
          <cell r="A123" t="str">
            <v>244-ANGOLA</v>
          </cell>
        </row>
        <row r="124">
          <cell r="A124" t="str">
            <v>1268-ANTIGUA AND BARBUDA</v>
          </cell>
        </row>
        <row r="125">
          <cell r="A125" t="str">
            <v>54-ARGENTINA</v>
          </cell>
        </row>
        <row r="126">
          <cell r="A126" t="str">
            <v>374-ARMENIA</v>
          </cell>
        </row>
        <row r="127">
          <cell r="A127" t="str">
            <v>61-AUSTRALIA</v>
          </cell>
        </row>
        <row r="128">
          <cell r="A128" t="str">
            <v>43-AUSTRIA</v>
          </cell>
        </row>
        <row r="129">
          <cell r="A129" t="str">
            <v>994-AZERBAIJAN</v>
          </cell>
        </row>
        <row r="130">
          <cell r="A130" t="str">
            <v>1242-BAHAMAS</v>
          </cell>
        </row>
        <row r="131">
          <cell r="A131" t="str">
            <v>973-BAHRAIN</v>
          </cell>
        </row>
        <row r="132">
          <cell r="A132" t="str">
            <v>880-BANGLADESH</v>
          </cell>
        </row>
        <row r="133">
          <cell r="A133" t="str">
            <v>1246-BARBADOS</v>
          </cell>
        </row>
        <row r="134">
          <cell r="A134" t="str">
            <v>375-BELARUS</v>
          </cell>
        </row>
        <row r="135">
          <cell r="A135" t="str">
            <v>32-BELGIUM</v>
          </cell>
        </row>
        <row r="136">
          <cell r="A136" t="str">
            <v>501-BELIZE</v>
          </cell>
        </row>
        <row r="137">
          <cell r="A137" t="str">
            <v>229-BENIN</v>
          </cell>
        </row>
        <row r="138">
          <cell r="A138" t="str">
            <v>975-BHUTAN</v>
          </cell>
        </row>
        <row r="139">
          <cell r="A139" t="str">
            <v>591-BOLIVIA </v>
          </cell>
        </row>
        <row r="140">
          <cell r="A140" t="str">
            <v>387-BOSNIA AND HERZEGOVINA</v>
          </cell>
        </row>
        <row r="141">
          <cell r="A141" t="str">
            <v>267-BOTSWANA</v>
          </cell>
        </row>
        <row r="142">
          <cell r="A142" t="str">
            <v>55-BRAZIL</v>
          </cell>
        </row>
        <row r="143">
          <cell r="A143" t="str">
            <v>673-BRUNEI DARUSSALAM</v>
          </cell>
        </row>
        <row r="144">
          <cell r="A144" t="str">
            <v>359-BULGARIA</v>
          </cell>
        </row>
        <row r="145">
          <cell r="A145" t="str">
            <v>226-BURKINA FASO</v>
          </cell>
        </row>
        <row r="146">
          <cell r="A146" t="str">
            <v>257-BURUNDI</v>
          </cell>
        </row>
        <row r="147">
          <cell r="A147" t="str">
            <v>855-CAMBODIA</v>
          </cell>
        </row>
        <row r="148">
          <cell r="A148" t="str">
            <v>237-CAMEROON</v>
          </cell>
        </row>
        <row r="149">
          <cell r="A149" t="str">
            <v>1-CANADA</v>
          </cell>
        </row>
        <row r="150">
          <cell r="A150" t="str">
            <v>238-CAPE VERDE</v>
          </cell>
        </row>
        <row r="151">
          <cell r="A151" t="str">
            <v>236-CENTRAL AFRICAN REPUBLIC</v>
          </cell>
        </row>
        <row r="152">
          <cell r="A152" t="str">
            <v>235-CHAD</v>
          </cell>
        </row>
        <row r="153">
          <cell r="A153" t="str">
            <v>56-CHILE</v>
          </cell>
        </row>
        <row r="154">
          <cell r="A154" t="str">
            <v>86-CHINA</v>
          </cell>
        </row>
        <row r="155">
          <cell r="A155" t="str">
            <v>57-COLOMBIA</v>
          </cell>
        </row>
        <row r="156">
          <cell r="A156" t="str">
            <v>270-COMOROS</v>
          </cell>
        </row>
        <row r="157">
          <cell r="A157" t="str">
            <v>242-CONGO, REPUBLIC OF THE...</v>
          </cell>
        </row>
        <row r="158">
          <cell r="A158" t="str">
            <v>506-COSTA RICA</v>
          </cell>
        </row>
        <row r="159">
          <cell r="A159" t="str">
            <v>225-CÔTE D'IVOIRE (IVORY COAST)</v>
          </cell>
        </row>
        <row r="160">
          <cell r="A160" t="str">
            <v>385-CROATIA</v>
          </cell>
        </row>
        <row r="161">
          <cell r="A161" t="str">
            <v>53-CUBA</v>
          </cell>
        </row>
        <row r="162">
          <cell r="A162" t="str">
            <v>357-CYPRUS</v>
          </cell>
        </row>
        <row r="163">
          <cell r="A163" t="str">
            <v>420-CZECH REPUBLIC</v>
          </cell>
        </row>
        <row r="164">
          <cell r="A164" t="str">
            <v>850-DEMOCRATIC PEOPLE'S REPUBLIC OF KOREA (NORTH KOREA)</v>
          </cell>
        </row>
        <row r="165">
          <cell r="A165" t="str">
            <v>243-DEMOCRATIC REPUBLIC OF THE CONGO</v>
          </cell>
        </row>
        <row r="166">
          <cell r="A166" t="str">
            <v>45-DENMARK</v>
          </cell>
        </row>
        <row r="167">
          <cell r="A167" t="str">
            <v>253-DJIBOUTI</v>
          </cell>
        </row>
        <row r="168">
          <cell r="A168" t="str">
            <v>1767-DOMINICA</v>
          </cell>
        </row>
        <row r="169">
          <cell r="A169" t="str">
            <v>1809-DOMINICAN REPUBLIC</v>
          </cell>
        </row>
        <row r="170">
          <cell r="A170" t="str">
            <v>593-ECUADOR</v>
          </cell>
        </row>
        <row r="171">
          <cell r="A171" t="str">
            <v>20-EGYPT</v>
          </cell>
        </row>
        <row r="172">
          <cell r="A172" t="str">
            <v>503-EL SALVADOR</v>
          </cell>
        </row>
        <row r="173">
          <cell r="A173" t="str">
            <v>240-EQUATORIAL GUINEA</v>
          </cell>
        </row>
        <row r="174">
          <cell r="A174" t="str">
            <v>291-ERITREA</v>
          </cell>
        </row>
        <row r="175">
          <cell r="A175" t="str">
            <v>372-ESTONIA</v>
          </cell>
        </row>
        <row r="176">
          <cell r="A176" t="str">
            <v>251-ETHIOPIA</v>
          </cell>
        </row>
        <row r="177">
          <cell r="A177" t="str">
            <v>679-FIJI ISLANDS</v>
          </cell>
        </row>
        <row r="178">
          <cell r="A178" t="str">
            <v>358-FINLAND</v>
          </cell>
        </row>
        <row r="179">
          <cell r="A179" t="str">
            <v>33-FRANCE</v>
          </cell>
        </row>
        <row r="180">
          <cell r="A180" t="str">
            <v>241-GABON</v>
          </cell>
        </row>
        <row r="181">
          <cell r="A181" t="str">
            <v>220-GAMBIA</v>
          </cell>
        </row>
        <row r="182">
          <cell r="A182" t="str">
            <v>995-GEORGIA</v>
          </cell>
        </row>
        <row r="183">
          <cell r="A183" t="str">
            <v>49-GERMANY</v>
          </cell>
        </row>
        <row r="184">
          <cell r="A184" t="str">
            <v>233-GHANA</v>
          </cell>
        </row>
        <row r="185">
          <cell r="A185" t="str">
            <v>30-GREECE</v>
          </cell>
        </row>
        <row r="186">
          <cell r="A186" t="str">
            <v>1473-GRENADA</v>
          </cell>
        </row>
        <row r="187">
          <cell r="A187" t="str">
            <v>502-GUATEMALA</v>
          </cell>
        </row>
        <row r="188">
          <cell r="A188" t="str">
            <v>224-GUINEA</v>
          </cell>
        </row>
        <row r="189">
          <cell r="A189" t="str">
            <v>245-GUINEA-BISSAU</v>
          </cell>
        </row>
        <row r="190">
          <cell r="A190" t="str">
            <v>592-GUYANA</v>
          </cell>
        </row>
        <row r="191">
          <cell r="A191" t="str">
            <v>509-HAITI</v>
          </cell>
        </row>
        <row r="192">
          <cell r="A192" t="str">
            <v>504-HONDURAS</v>
          </cell>
        </row>
        <row r="193">
          <cell r="A193" t="str">
            <v>36-HUNGARY</v>
          </cell>
        </row>
        <row r="194">
          <cell r="A194" t="str">
            <v>354-ICELAND</v>
          </cell>
        </row>
        <row r="195">
          <cell r="A195" t="str">
            <v>91-INDIA</v>
          </cell>
        </row>
        <row r="196">
          <cell r="A196" t="str">
            <v>62-INDONESIA</v>
          </cell>
        </row>
        <row r="197">
          <cell r="A197" t="str">
            <v>98-IRAN</v>
          </cell>
        </row>
        <row r="198">
          <cell r="A198" t="str">
            <v>964-IRAQ</v>
          </cell>
        </row>
        <row r="199">
          <cell r="A199" t="str">
            <v>353-IRELAND</v>
          </cell>
        </row>
        <row r="200">
          <cell r="A200" t="str">
            <v>972-ISRAEL</v>
          </cell>
        </row>
        <row r="201">
          <cell r="A201" t="str">
            <v>5-ITALY</v>
          </cell>
        </row>
        <row r="202">
          <cell r="A202" t="str">
            <v>1876-JAMAICA</v>
          </cell>
        </row>
        <row r="203">
          <cell r="A203" t="str">
            <v>81-JAPAN</v>
          </cell>
        </row>
        <row r="204">
          <cell r="A204" t="str">
            <v>962-JORDAN</v>
          </cell>
        </row>
        <row r="205">
          <cell r="A205" t="str">
            <v>7-KAZAKHSTAN</v>
          </cell>
        </row>
        <row r="206">
          <cell r="A206" t="str">
            <v>254-KENYA</v>
          </cell>
        </row>
        <row r="207">
          <cell r="A207" t="str">
            <v>686-KIRIBATI</v>
          </cell>
        </row>
        <row r="208">
          <cell r="A208" t="str">
            <v>965-KUWAIT</v>
          </cell>
        </row>
        <row r="209">
          <cell r="A209" t="str">
            <v>996-KYRGYZSTAN</v>
          </cell>
        </row>
        <row r="210">
          <cell r="A210" t="str">
            <v>856-LAO PEOPLE'S DEMOCRATIC REPUBLIC</v>
          </cell>
        </row>
        <row r="211">
          <cell r="A211" t="str">
            <v>371-LATVIA</v>
          </cell>
        </row>
        <row r="212">
          <cell r="A212" t="str">
            <v>961-LEBANON</v>
          </cell>
        </row>
        <row r="213">
          <cell r="A213" t="str">
            <v>266-LESOTHO</v>
          </cell>
        </row>
        <row r="214">
          <cell r="A214" t="str">
            <v>231-LIBERIA</v>
          </cell>
        </row>
        <row r="215">
          <cell r="A215" t="str">
            <v>218-LIBYA</v>
          </cell>
        </row>
        <row r="216">
          <cell r="A216" t="str">
            <v>423-LIECHTENSTEIN</v>
          </cell>
        </row>
        <row r="217">
          <cell r="A217" t="str">
            <v>370-LITHUANIA</v>
          </cell>
        </row>
        <row r="218">
          <cell r="A218" t="str">
            <v>352-LUXEMBOURG</v>
          </cell>
        </row>
        <row r="219">
          <cell r="A219" t="str">
            <v>389-MACEDONIA</v>
          </cell>
        </row>
        <row r="220">
          <cell r="A220" t="str">
            <v>261-MADAGASCAR</v>
          </cell>
        </row>
        <row r="221">
          <cell r="A221" t="str">
            <v>265-MALAWI</v>
          </cell>
        </row>
        <row r="222">
          <cell r="A222" t="str">
            <v>60-MALAYSIA</v>
          </cell>
        </row>
        <row r="223">
          <cell r="A223" t="str">
            <v>960-MALDIVES</v>
          </cell>
        </row>
        <row r="224">
          <cell r="A224" t="str">
            <v>223-MALI</v>
          </cell>
        </row>
        <row r="225">
          <cell r="A225" t="str">
            <v>356-MALTA</v>
          </cell>
        </row>
        <row r="226">
          <cell r="A226" t="str">
            <v>692-MARSHALL ISLANDS</v>
          </cell>
        </row>
        <row r="227">
          <cell r="A227" t="str">
            <v>222-MAURITANIA</v>
          </cell>
        </row>
        <row r="228">
          <cell r="A228" t="str">
            <v>230-MAURITIUS</v>
          </cell>
        </row>
        <row r="229">
          <cell r="A229" t="str">
            <v>52-MEXICO</v>
          </cell>
        </row>
        <row r="230">
          <cell r="A230" t="str">
            <v>691-MICRONESIA, FEDERATED STATES OF...</v>
          </cell>
        </row>
        <row r="231">
          <cell r="A231" t="str">
            <v>377-MONACO</v>
          </cell>
        </row>
        <row r="232">
          <cell r="A232" t="str">
            <v>976-MONGOLIA</v>
          </cell>
        </row>
        <row r="233">
          <cell r="A233" t="str">
            <v>382-MONTENEGRO</v>
          </cell>
        </row>
        <row r="234">
          <cell r="A234" t="str">
            <v>212-MOROCCO</v>
          </cell>
        </row>
        <row r="235">
          <cell r="A235" t="str">
            <v>258-MOZAMBIQUE</v>
          </cell>
        </row>
        <row r="236">
          <cell r="A236" t="str">
            <v>95-MYANMAR</v>
          </cell>
        </row>
        <row r="237">
          <cell r="A237" t="str">
            <v>264-NAMIBIA</v>
          </cell>
        </row>
        <row r="238">
          <cell r="A238" t="str">
            <v>674-NAURU</v>
          </cell>
        </row>
        <row r="239">
          <cell r="A239" t="str">
            <v>977-NEPAL</v>
          </cell>
        </row>
        <row r="240">
          <cell r="A240" t="str">
            <v>31-NETHERLANDS</v>
          </cell>
        </row>
        <row r="241">
          <cell r="A241" t="str">
            <v>64-NEW ZEALAND</v>
          </cell>
        </row>
        <row r="242">
          <cell r="A242" t="str">
            <v>505-NICARAGUA</v>
          </cell>
        </row>
        <row r="243">
          <cell r="A243" t="str">
            <v>227-NIGER</v>
          </cell>
        </row>
        <row r="244">
          <cell r="A244" t="str">
            <v>234-NIGERIA</v>
          </cell>
        </row>
        <row r="245">
          <cell r="A245" t="str">
            <v>47-NORWAY</v>
          </cell>
        </row>
        <row r="246">
          <cell r="A246" t="str">
            <v>968-OMAN</v>
          </cell>
        </row>
        <row r="247">
          <cell r="A247" t="str">
            <v>92-PAKISTAN</v>
          </cell>
        </row>
        <row r="248">
          <cell r="A248" t="str">
            <v>680-PALAU</v>
          </cell>
        </row>
        <row r="249">
          <cell r="A249" t="str">
            <v>507-PANAMA</v>
          </cell>
        </row>
        <row r="250">
          <cell r="A250" t="str">
            <v>675-PAPUA NEW GUINEA</v>
          </cell>
        </row>
        <row r="251">
          <cell r="A251" t="str">
            <v>595-PARAGUAY</v>
          </cell>
        </row>
        <row r="252">
          <cell r="A252" t="str">
            <v>51-PERU</v>
          </cell>
        </row>
        <row r="253">
          <cell r="A253" t="str">
            <v>63-PHILIPPINES</v>
          </cell>
        </row>
        <row r="254">
          <cell r="A254" t="str">
            <v>48-POLAND</v>
          </cell>
        </row>
        <row r="255">
          <cell r="A255" t="str">
            <v>14-PORTUGAL</v>
          </cell>
        </row>
        <row r="256">
          <cell r="A256" t="str">
            <v>974-QATAR</v>
          </cell>
        </row>
        <row r="257">
          <cell r="A257" t="str">
            <v>82-REPUBLIC OF KOREA (SOUTH KOREA)</v>
          </cell>
        </row>
        <row r="258">
          <cell r="A258" t="str">
            <v>373-REPUBLIC OF MOLDOVA</v>
          </cell>
        </row>
        <row r="259">
          <cell r="A259" t="str">
            <v>40-ROMANIA</v>
          </cell>
        </row>
        <row r="260">
          <cell r="A260" t="str">
            <v>8-RUSSIAN FEDERATION</v>
          </cell>
        </row>
        <row r="261">
          <cell r="A261" t="str">
            <v>250-RWANDA</v>
          </cell>
        </row>
        <row r="262">
          <cell r="A262" t="str">
            <v>1869-SAINT KITTS AND NEVIS</v>
          </cell>
        </row>
        <row r="263">
          <cell r="A263" t="str">
            <v>1758-SAINT LUCIA</v>
          </cell>
        </row>
        <row r="264">
          <cell r="A264" t="str">
            <v>1784-SAINT VINCENT AND THE GRENADINES</v>
          </cell>
        </row>
        <row r="265">
          <cell r="A265" t="str">
            <v>685-SAMOA</v>
          </cell>
        </row>
        <row r="266">
          <cell r="A266" t="str">
            <v>378-SAN MARINO</v>
          </cell>
        </row>
        <row r="267">
          <cell r="A267" t="str">
            <v>239-SAO TOME AND PRINCIPE</v>
          </cell>
        </row>
        <row r="268">
          <cell r="A268" t="str">
            <v>966-SAUDI ARABIA</v>
          </cell>
        </row>
        <row r="269">
          <cell r="A269" t="str">
            <v>221-SENEGAL</v>
          </cell>
        </row>
        <row r="270">
          <cell r="A270" t="str">
            <v>381-SERBIA</v>
          </cell>
        </row>
        <row r="271">
          <cell r="A271" t="str">
            <v>248-SEYCHELLES</v>
          </cell>
        </row>
        <row r="272">
          <cell r="A272" t="str">
            <v>232-SIERRA LEONE</v>
          </cell>
        </row>
        <row r="273">
          <cell r="A273" t="str">
            <v>65-SINGAPORE</v>
          </cell>
        </row>
        <row r="274">
          <cell r="A274" t="str">
            <v>421-SLOVAKIA</v>
          </cell>
        </row>
        <row r="275">
          <cell r="A275" t="str">
            <v>386-SLOVENIA</v>
          </cell>
        </row>
        <row r="276">
          <cell r="A276" t="str">
            <v>677-SOLOMON ISLANDS</v>
          </cell>
        </row>
        <row r="277">
          <cell r="A277" t="str">
            <v>252-SOMALIA</v>
          </cell>
        </row>
        <row r="278">
          <cell r="A278" t="str">
            <v>28-SOUTH AFRICA</v>
          </cell>
        </row>
        <row r="279">
          <cell r="A279" t="str">
            <v>211-SOUTH SUDAN</v>
          </cell>
        </row>
        <row r="280">
          <cell r="A280" t="str">
            <v>35-SPAIN</v>
          </cell>
        </row>
        <row r="281">
          <cell r="A281" t="str">
            <v>94-SRI LANKA</v>
          </cell>
        </row>
        <row r="282">
          <cell r="A282" t="str">
            <v>249-SUDAN</v>
          </cell>
        </row>
        <row r="283">
          <cell r="A283" t="str">
            <v>597-SURINAME</v>
          </cell>
        </row>
        <row r="284">
          <cell r="A284" t="str">
            <v>268-SWAZILAND</v>
          </cell>
        </row>
        <row r="285">
          <cell r="A285" t="str">
            <v>46-SWEDEN</v>
          </cell>
        </row>
        <row r="286">
          <cell r="A286" t="str">
            <v>41-SWITZERLAND</v>
          </cell>
        </row>
        <row r="287">
          <cell r="A287" t="str">
            <v>963-SYRIAN ARAB REPUBLIC</v>
          </cell>
        </row>
        <row r="288">
          <cell r="A288" t="str">
            <v>992-TAJIKISTAN</v>
          </cell>
        </row>
        <row r="289">
          <cell r="A289" t="str">
            <v>66-THAILAND</v>
          </cell>
        </row>
        <row r="290">
          <cell r="A290" t="str">
            <v>670-TIMOR-LESTE</v>
          </cell>
        </row>
        <row r="291">
          <cell r="A291" t="str">
            <v>228-TOGO</v>
          </cell>
        </row>
        <row r="292">
          <cell r="A292" t="str">
            <v>676-TONGA</v>
          </cell>
        </row>
        <row r="293">
          <cell r="A293" t="str">
            <v>1868-TRINIDAD AND TOBAGO</v>
          </cell>
        </row>
        <row r="294">
          <cell r="A294" t="str">
            <v>216-TUNISIA</v>
          </cell>
        </row>
        <row r="295">
          <cell r="A295" t="str">
            <v>90-TURKEY</v>
          </cell>
        </row>
        <row r="296">
          <cell r="A296" t="str">
            <v>993-TURKMENISTAN</v>
          </cell>
        </row>
        <row r="297">
          <cell r="A297" t="str">
            <v>688-TUVALU</v>
          </cell>
        </row>
        <row r="298">
          <cell r="A298" t="str">
            <v>256-UGANDA</v>
          </cell>
        </row>
        <row r="299">
          <cell r="A299" t="str">
            <v>380-UKRAINE</v>
          </cell>
        </row>
        <row r="300">
          <cell r="A300" t="str">
            <v>971-UNITED ARAB EMIRATES</v>
          </cell>
        </row>
        <row r="301">
          <cell r="A301" t="str">
            <v>44-UNITED KINGDOM OF GREAT BRITAIN AND NORTHERN IRELAND</v>
          </cell>
        </row>
        <row r="302">
          <cell r="A302" t="str">
            <v>255-UNITED REPUBLIC OF TANZANIA</v>
          </cell>
        </row>
        <row r="303">
          <cell r="A303" t="str">
            <v>2-UNITED STATES OF AMERICA</v>
          </cell>
        </row>
        <row r="304">
          <cell r="A304" t="str">
            <v>598-URUGUAY</v>
          </cell>
        </row>
        <row r="305">
          <cell r="A305" t="str">
            <v>998-UZBEKISTAN</v>
          </cell>
        </row>
        <row r="306">
          <cell r="A306" t="str">
            <v>678-VANUATU</v>
          </cell>
        </row>
        <row r="307">
          <cell r="A307" t="str">
            <v>58-VENEZUELA, BOLIVARIAN REPUBLIC OF...</v>
          </cell>
        </row>
        <row r="308">
          <cell r="A308" t="str">
            <v>84-VIETNAM</v>
          </cell>
        </row>
        <row r="309">
          <cell r="A309" t="str">
            <v>967-YEMEN</v>
          </cell>
        </row>
        <row r="310">
          <cell r="A310" t="str">
            <v>260-ZAMBIA</v>
          </cell>
        </row>
        <row r="311">
          <cell r="A311" t="str">
            <v>263-ZIMBABWE</v>
          </cell>
        </row>
        <row r="312">
          <cell r="A312" t="str">
            <v>9999-OTHERS</v>
          </cell>
        </row>
        <row r="315">
          <cell r="A315" t="str">
            <v>(Select)</v>
          </cell>
        </row>
        <row r="316">
          <cell r="A316" t="str">
            <v>10(23C)(iv) </v>
          </cell>
        </row>
        <row r="317">
          <cell r="A317" t="str">
            <v>10(23C)(v)</v>
          </cell>
        </row>
        <row r="318">
          <cell r="A318" t="str">
            <v>10(23C)(vi) </v>
          </cell>
        </row>
        <row r="319">
          <cell r="A319" t="str">
            <v>10(23C)(via)</v>
          </cell>
        </row>
        <row r="320">
          <cell r="A320" t="str">
            <v>10A</v>
          </cell>
        </row>
        <row r="321">
          <cell r="A321" t="str">
            <v>12A(1)(b)</v>
          </cell>
        </row>
        <row r="322">
          <cell r="A322" t="str">
            <v>115JB</v>
          </cell>
        </row>
        <row r="323">
          <cell r="A323" t="str">
            <v>80LA</v>
          </cell>
        </row>
        <row r="324">
          <cell r="A324" t="str">
            <v>80-IA</v>
          </cell>
        </row>
        <row r="325">
          <cell r="A325" t="str">
            <v>80-IB</v>
          </cell>
        </row>
        <row r="326">
          <cell r="A326" t="str">
            <v>80-IC</v>
          </cell>
        </row>
        <row r="327">
          <cell r="A327" t="str">
            <v>80-ID</v>
          </cell>
        </row>
        <row r="328">
          <cell r="A328" t="str">
            <v>80JJAA</v>
          </cell>
        </row>
      </sheetData>
      <sheetData sheetId="3">
        <row r="51">
          <cell r="C51" t="str">
            <v>1 - Holding company</v>
          </cell>
          <cell r="D51" t="str">
            <v>AMALGAMATING</v>
          </cell>
        </row>
        <row r="52">
          <cell r="C52" t="str">
            <v>2 - Subsidiary company</v>
          </cell>
          <cell r="D52" t="str">
            <v>AMALGAMATED</v>
          </cell>
        </row>
      </sheetData>
      <sheetData sheetId="4">
        <row r="10">
          <cell r="C10" t="str">
            <v>01-ANDAMAN AND NICOBAR ISLANDS</v>
          </cell>
        </row>
        <row r="11">
          <cell r="C11" t="str">
            <v>02-ANDHRA PRADESH</v>
          </cell>
        </row>
        <row r="12">
          <cell r="C12" t="str">
            <v>03-ARUNACHAL PRADESH</v>
          </cell>
        </row>
        <row r="13">
          <cell r="C13" t="str">
            <v>04-ASSAM</v>
          </cell>
        </row>
        <row r="14">
          <cell r="C14" t="str">
            <v>05-BIHAR</v>
          </cell>
        </row>
        <row r="15">
          <cell r="C15" t="str">
            <v>06-CHANDIGARH</v>
          </cell>
        </row>
        <row r="16">
          <cell r="C16" t="str">
            <v>07-DADRA AND NAGAR HAVELI</v>
          </cell>
        </row>
        <row r="17">
          <cell r="C17" t="str">
            <v>08-DAMAN AND DIU</v>
          </cell>
        </row>
        <row r="18">
          <cell r="C18" t="str">
            <v>09-DELHI</v>
          </cell>
        </row>
        <row r="19">
          <cell r="C19" t="str">
            <v>10-GOA</v>
          </cell>
        </row>
        <row r="20">
          <cell r="C20" t="str">
            <v>11-GUJARAT</v>
          </cell>
        </row>
        <row r="21">
          <cell r="C21" t="str">
            <v>12-HARYANA</v>
          </cell>
        </row>
        <row r="22">
          <cell r="C22" t="str">
            <v>13-HIMACHAL PRADESH</v>
          </cell>
        </row>
        <row r="23">
          <cell r="C23" t="str">
            <v>14-JAMMU AND KASHMIR</v>
          </cell>
        </row>
        <row r="24">
          <cell r="C24" t="str">
            <v>15-KARNATAKA</v>
          </cell>
        </row>
        <row r="25">
          <cell r="C25" t="str">
            <v>16-KERALA</v>
          </cell>
        </row>
        <row r="26">
          <cell r="C26" t="str">
            <v>17-LAKHSWADEEP</v>
          </cell>
        </row>
        <row r="27">
          <cell r="C27" t="str">
            <v>18-MADHYA PRADESH</v>
          </cell>
        </row>
        <row r="28">
          <cell r="C28" t="str">
            <v>19-MAHARASHTRA</v>
          </cell>
        </row>
        <row r="29">
          <cell r="C29" t="str">
            <v>20-MANIPUR</v>
          </cell>
        </row>
        <row r="30">
          <cell r="C30" t="str">
            <v>21-MEGHALAYA</v>
          </cell>
        </row>
        <row r="31">
          <cell r="C31" t="str">
            <v>22-MIZORAM</v>
          </cell>
        </row>
        <row r="32">
          <cell r="C32" t="str">
            <v>23-NAGALAND</v>
          </cell>
        </row>
        <row r="33">
          <cell r="C33" t="str">
            <v>24-ORISSA</v>
          </cell>
        </row>
        <row r="34">
          <cell r="C34" t="str">
            <v>25-PONDICHERRY</v>
          </cell>
        </row>
        <row r="35">
          <cell r="C35" t="str">
            <v>26-PUNJAB</v>
          </cell>
        </row>
        <row r="36">
          <cell r="C36" t="str">
            <v>27-RAJASTHAN</v>
          </cell>
        </row>
        <row r="37">
          <cell r="C37" t="str">
            <v>28-SIKKIM</v>
          </cell>
        </row>
        <row r="38">
          <cell r="C38" t="str">
            <v>29-TAMILNADU</v>
          </cell>
        </row>
        <row r="39">
          <cell r="C39" t="str">
            <v>30-TRIPURA</v>
          </cell>
        </row>
        <row r="40">
          <cell r="C40" t="str">
            <v>31-UTTAR PRADESH</v>
          </cell>
        </row>
        <row r="41">
          <cell r="C41" t="str">
            <v>32-WEST BENGAL</v>
          </cell>
        </row>
        <row r="42">
          <cell r="C42" t="str">
            <v>33-CHHATISHGARH</v>
          </cell>
        </row>
        <row r="43">
          <cell r="C43" t="str">
            <v>34-UTTARANCHAL</v>
          </cell>
        </row>
        <row r="44">
          <cell r="C44" t="str">
            <v>35-JHARKHAND</v>
          </cell>
        </row>
        <row r="45">
          <cell r="C45" t="str">
            <v>99-FOREIGN</v>
          </cell>
        </row>
      </sheetData>
      <sheetData sheetId="5">
        <row r="31">
          <cell r="C31" t="str">
            <v>0101-Agro-based industries</v>
          </cell>
          <cell r="I31" t="str">
            <v>01-ANDAMAN AND NICOBAR ISLANDS</v>
          </cell>
        </row>
        <row r="32">
          <cell r="C32" t="str">
            <v>0102-Automobile and Auto parts</v>
          </cell>
          <cell r="I32" t="str">
            <v>02-ANDHRA PRADESH</v>
          </cell>
        </row>
        <row r="33">
          <cell r="C33" t="str">
            <v>0103-Cement</v>
          </cell>
          <cell r="I33" t="str">
            <v>03-ARUNACHAL PRADESH</v>
          </cell>
        </row>
        <row r="34">
          <cell r="C34" t="str">
            <v>0104-Diamond cutting</v>
          </cell>
          <cell r="I34" t="str">
            <v>04-ASSAM</v>
          </cell>
        </row>
        <row r="35">
          <cell r="C35" t="str">
            <v>0105-Drugs and Pharmaceuticals</v>
          </cell>
          <cell r="I35" t="str">
            <v>05-BIHAR</v>
          </cell>
        </row>
        <row r="36">
          <cell r="C36" t="str">
            <v>0106-Electronics including Computer Hardware</v>
          </cell>
          <cell r="I36" t="str">
            <v>06-CHANDIGARH</v>
          </cell>
        </row>
        <row r="37">
          <cell r="C37" t="str">
            <v>0107-Engineering goods</v>
          </cell>
          <cell r="I37" t="str">
            <v>07-DADRA AND NAGAR HAVELI</v>
          </cell>
        </row>
        <row r="38">
          <cell r="C38" t="str">
            <v>0108-Fertilizers, Chemicals, Paints</v>
          </cell>
          <cell r="I38" t="str">
            <v>08-DAMAN AND DIU</v>
          </cell>
        </row>
        <row r="39">
          <cell r="C39" t="str">
            <v>0109-Flour &amp; Rice Mills</v>
          </cell>
          <cell r="I39" t="str">
            <v>09-DELHI</v>
          </cell>
        </row>
        <row r="40">
          <cell r="C40" t="str">
            <v>0110-Food Processing units</v>
          </cell>
          <cell r="I40" t="str">
            <v>10-GOA</v>
          </cell>
        </row>
        <row r="41">
          <cell r="C41" t="str">
            <v>0111-Marble &amp; Granite</v>
          </cell>
          <cell r="I41" t="str">
            <v>11-GUJARAT</v>
          </cell>
        </row>
        <row r="42">
          <cell r="C42" t="str">
            <v>0112-Paper</v>
          </cell>
          <cell r="I42" t="str">
            <v>12-HARYANA</v>
          </cell>
        </row>
        <row r="43">
          <cell r="C43" t="str">
            <v>0113-Petroleum and Petrochemicals</v>
          </cell>
          <cell r="I43" t="str">
            <v>13-HIMACHAL PRADESH</v>
          </cell>
        </row>
        <row r="44">
          <cell r="C44" t="str">
            <v>0114-Power and energy</v>
          </cell>
          <cell r="I44" t="str">
            <v>14-JAMMU AND KASHMIR</v>
          </cell>
        </row>
        <row r="45">
          <cell r="C45" t="str">
            <v>0115-Printing &amp; Publishing</v>
          </cell>
          <cell r="I45" t="str">
            <v>15-KARNATAKA</v>
          </cell>
        </row>
        <row r="46">
          <cell r="C46" t="str">
            <v>0116-Rubber</v>
          </cell>
          <cell r="I46" t="str">
            <v>16-KERALA</v>
          </cell>
        </row>
        <row r="47">
          <cell r="C47" t="str">
            <v>0117-Steel</v>
          </cell>
          <cell r="I47" t="str">
            <v>17-LAKHSWADEEP</v>
          </cell>
        </row>
        <row r="48">
          <cell r="C48" t="str">
            <v>0118-Sugar</v>
          </cell>
          <cell r="I48" t="str">
            <v>18-MADHYA PRADESH</v>
          </cell>
        </row>
        <row r="49">
          <cell r="C49" t="str">
            <v>0119-Tea, Coffee</v>
          </cell>
          <cell r="I49" t="str">
            <v>19-MAHARASHTRA</v>
          </cell>
        </row>
        <row r="50">
          <cell r="C50" t="str">
            <v>0120-Textiles, handloom, Power looms</v>
          </cell>
          <cell r="I50" t="str">
            <v>20-MANIPUR</v>
          </cell>
        </row>
        <row r="51">
          <cell r="C51" t="str">
            <v>0121-Tobacco</v>
          </cell>
          <cell r="I51" t="str">
            <v>21-MEGHALAYA</v>
          </cell>
        </row>
        <row r="52">
          <cell r="C52" t="str">
            <v>0122-Tyre</v>
          </cell>
          <cell r="I52" t="str">
            <v>22-MIZORAM</v>
          </cell>
        </row>
        <row r="53">
          <cell r="C53" t="str">
            <v>0123-Vanaspati &amp; Edible Oils</v>
          </cell>
          <cell r="I53" t="str">
            <v>23-NAGALAND</v>
          </cell>
        </row>
        <row r="54">
          <cell r="C54" t="str">
            <v>0124-Others</v>
          </cell>
          <cell r="I54" t="str">
            <v>24-ORISSA</v>
          </cell>
        </row>
        <row r="55">
          <cell r="C55" t="str">
            <v>0201-Chain Stores</v>
          </cell>
          <cell r="I55" t="str">
            <v>25-PONDICHERRY</v>
          </cell>
        </row>
        <row r="56">
          <cell r="C56" t="str">
            <v>0202-Retailers</v>
          </cell>
          <cell r="I56" t="str">
            <v>26-PUNJAB</v>
          </cell>
        </row>
        <row r="57">
          <cell r="C57" t="str">
            <v>0203-Wholesalers</v>
          </cell>
          <cell r="I57" t="str">
            <v>27-RAJASTHAN</v>
          </cell>
        </row>
        <row r="58">
          <cell r="C58" t="str">
            <v>0204-Others</v>
          </cell>
          <cell r="I58" t="str">
            <v>28-SIKKIM</v>
          </cell>
        </row>
        <row r="59">
          <cell r="C59" t="str">
            <v>0301-General Commission Agents</v>
          </cell>
          <cell r="I59" t="str">
            <v>29-TAMILNADU</v>
          </cell>
        </row>
        <row r="60">
          <cell r="C60" t="str">
            <v>0401-Builders</v>
          </cell>
          <cell r="I60" t="str">
            <v>30-TRIPURA</v>
          </cell>
        </row>
        <row r="61">
          <cell r="C61" t="str">
            <v>0402-Estate Agents</v>
          </cell>
          <cell r="I61" t="str">
            <v>31-UTTAR PRADESH</v>
          </cell>
        </row>
        <row r="62">
          <cell r="C62" t="str">
            <v>0403-Property Developers</v>
          </cell>
          <cell r="I62" t="str">
            <v>32-WEST BENGAL</v>
          </cell>
        </row>
        <row r="63">
          <cell r="C63" t="str">
            <v>0404-Others</v>
          </cell>
          <cell r="I63" t="str">
            <v>33-CHHATISHGARH</v>
          </cell>
        </row>
        <row r="64">
          <cell r="C64" t="str">
            <v>0501-Civil Contractors</v>
          </cell>
          <cell r="I64" t="str">
            <v>34-UTTARANCHAL</v>
          </cell>
        </row>
        <row r="65">
          <cell r="C65" t="str">
            <v>0502-Excise Contractors</v>
          </cell>
          <cell r="I65" t="str">
            <v>35-JHARKHAND</v>
          </cell>
        </row>
        <row r="66">
          <cell r="C66" t="str">
            <v>0503-Forest Contractors</v>
          </cell>
          <cell r="I66" t="str">
            <v>99-FOREIGN</v>
          </cell>
        </row>
        <row r="67">
          <cell r="C67" t="str">
            <v>0504-Mining Contractors</v>
          </cell>
        </row>
        <row r="68">
          <cell r="C68" t="str">
            <v>0505-Others</v>
          </cell>
        </row>
        <row r="69">
          <cell r="C69" t="str">
            <v>0601-Chartered Accountants, Auditors, etc.</v>
          </cell>
        </row>
        <row r="70">
          <cell r="C70" t="str">
            <v>0602-Fashion designers</v>
          </cell>
        </row>
        <row r="71">
          <cell r="C71" t="str">
            <v>0603-Legal professionals</v>
          </cell>
        </row>
        <row r="72">
          <cell r="C72" t="str">
            <v>0604-Medical professionals</v>
          </cell>
        </row>
        <row r="73">
          <cell r="C73" t="str">
            <v>0605-Nursing Homes</v>
          </cell>
        </row>
        <row r="74">
          <cell r="C74" t="str">
            <v>0606-Specialty hospitals</v>
          </cell>
        </row>
        <row r="75">
          <cell r="C75" t="str">
            <v>0607-Others</v>
          </cell>
        </row>
        <row r="76">
          <cell r="C76" t="str">
            <v>0701-Advertisement agencies</v>
          </cell>
        </row>
        <row r="77">
          <cell r="C77" t="str">
            <v>0702-Beauty Parlours</v>
          </cell>
        </row>
        <row r="78">
          <cell r="C78" t="str">
            <v>0703-Consultancy services</v>
          </cell>
        </row>
        <row r="79">
          <cell r="C79" t="str">
            <v>0704-Courier Agencies</v>
          </cell>
        </row>
        <row r="80">
          <cell r="C80" t="str">
            <v>0705-Computer training/educational and coaching institutes</v>
          </cell>
        </row>
        <row r="81">
          <cell r="C81" t="str">
            <v>0706-Forex Dealers</v>
          </cell>
        </row>
        <row r="82">
          <cell r="C82" t="str">
            <v>0707-Hospitality services</v>
          </cell>
        </row>
        <row r="83">
          <cell r="C83" t="str">
            <v>0708-Hotels</v>
          </cell>
        </row>
        <row r="84">
          <cell r="C84" t="str">
            <v>0709-I.T. enabled services, BPO service providers</v>
          </cell>
        </row>
        <row r="85">
          <cell r="C85" t="str">
            <v>0710-Security agencies</v>
          </cell>
        </row>
        <row r="86">
          <cell r="C86" t="str">
            <v>0711-Software development agencies</v>
          </cell>
        </row>
        <row r="87">
          <cell r="C87" t="str">
            <v>0712-Transporters</v>
          </cell>
        </row>
        <row r="88">
          <cell r="C88" t="str">
            <v>0713-Travel agents, tour operators</v>
          </cell>
        </row>
        <row r="89">
          <cell r="C89" t="str">
            <v>0714-Others</v>
          </cell>
        </row>
        <row r="90">
          <cell r="C90" t="str">
            <v>0801-Banking Companies</v>
          </cell>
        </row>
        <row r="91">
          <cell r="C91" t="str">
            <v>0802-Chit Funds</v>
          </cell>
        </row>
        <row r="92">
          <cell r="C92" t="str">
            <v>0803-Financial Institutions</v>
          </cell>
        </row>
        <row r="93">
          <cell r="C93" t="str">
            <v>0804-Financial service providers</v>
          </cell>
        </row>
        <row r="94">
          <cell r="C94" t="str">
            <v>0805-Leasing Companies</v>
          </cell>
        </row>
        <row r="95">
          <cell r="C95" t="str">
            <v>0806-Money Lenders</v>
          </cell>
        </row>
        <row r="96">
          <cell r="C96" t="str">
            <v>0807-Non-Banking Finance Companies</v>
          </cell>
        </row>
        <row r="97">
          <cell r="C97" t="str">
            <v>0808-Share Brokers, Sub-brokers, etc.</v>
          </cell>
        </row>
        <row r="98">
          <cell r="C98" t="str">
            <v>0809-Others</v>
          </cell>
        </row>
        <row r="99">
          <cell r="C99" t="str">
            <v>0901-Cable T.V. productions</v>
          </cell>
        </row>
        <row r="100">
          <cell r="C100" t="str">
            <v>0902-Film distribution</v>
          </cell>
        </row>
        <row r="101">
          <cell r="C101" t="str">
            <v>0903-Film laboratories</v>
          </cell>
        </row>
        <row r="102">
          <cell r="C102" t="str">
            <v>0904-Motion Picture Producers</v>
          </cell>
        </row>
        <row r="103">
          <cell r="C103" t="str">
            <v>0905-Television Channels</v>
          </cell>
        </row>
        <row r="104">
          <cell r="C104" t="str">
            <v>0906-Others</v>
          </cell>
        </row>
      </sheetData>
      <sheetData sheetId="9">
        <row r="77">
          <cell r="A77" t="str">
            <v>101-gms</v>
          </cell>
          <cell r="B77" t="str">
            <v>101-gms</v>
          </cell>
          <cell r="C77" t="str">
            <v>101-gms</v>
          </cell>
        </row>
        <row r="78">
          <cell r="A78" t="str">
            <v>102-kilograms</v>
          </cell>
          <cell r="B78" t="str">
            <v>102-kilograms</v>
          </cell>
          <cell r="C78" t="str">
            <v>102-kilograms</v>
          </cell>
        </row>
        <row r="79">
          <cell r="A79" t="str">
            <v>103-litre</v>
          </cell>
          <cell r="B79" t="str">
            <v>103-litre</v>
          </cell>
          <cell r="C79" t="str">
            <v>103-litre</v>
          </cell>
        </row>
        <row r="80">
          <cell r="A80" t="str">
            <v>104-kilolitre</v>
          </cell>
          <cell r="B80" t="str">
            <v>104-kilolitre</v>
          </cell>
          <cell r="C80" t="str">
            <v>104-kilolitre</v>
          </cell>
        </row>
        <row r="81">
          <cell r="A81" t="str">
            <v>105-metre</v>
          </cell>
          <cell r="B81" t="str">
            <v>105-metre</v>
          </cell>
          <cell r="C81" t="str">
            <v>105-metre</v>
          </cell>
        </row>
        <row r="82">
          <cell r="A82" t="str">
            <v>106-kilometre</v>
          </cell>
          <cell r="B82" t="str">
            <v>106-kilometre</v>
          </cell>
          <cell r="C82" t="str">
            <v>106-kilometre</v>
          </cell>
        </row>
        <row r="83">
          <cell r="A83" t="str">
            <v>107-numbers</v>
          </cell>
          <cell r="B83" t="str">
            <v>107-numbers</v>
          </cell>
          <cell r="C83" t="str">
            <v>107-numbers</v>
          </cell>
        </row>
        <row r="84">
          <cell r="A84" t="str">
            <v>108-quintal</v>
          </cell>
          <cell r="B84" t="str">
            <v>108-quintal</v>
          </cell>
          <cell r="C84" t="str">
            <v>108-quintal</v>
          </cell>
        </row>
        <row r="85">
          <cell r="A85" t="str">
            <v>109-ton</v>
          </cell>
          <cell r="B85" t="str">
            <v>109-ton</v>
          </cell>
          <cell r="C85" t="str">
            <v>109-ton</v>
          </cell>
        </row>
        <row r="86">
          <cell r="A86" t="str">
            <v>110-pound</v>
          </cell>
          <cell r="B86" t="str">
            <v>110-pound</v>
          </cell>
          <cell r="C86" t="str">
            <v>110-pound</v>
          </cell>
        </row>
        <row r="87">
          <cell r="A87" t="str">
            <v>111-milligrams</v>
          </cell>
          <cell r="B87" t="str">
            <v>111-milligrams</v>
          </cell>
          <cell r="C87" t="str">
            <v>111-milligrams</v>
          </cell>
        </row>
        <row r="88">
          <cell r="A88" t="str">
            <v>112-carat</v>
          </cell>
          <cell r="B88" t="str">
            <v>112-carat</v>
          </cell>
          <cell r="C88" t="str">
            <v>112-carat</v>
          </cell>
        </row>
        <row r="89">
          <cell r="A89" t="str">
            <v>113-numbers (1000s)</v>
          </cell>
          <cell r="B89" t="str">
            <v>113-numbers (1000s)</v>
          </cell>
          <cell r="C89" t="str">
            <v>113-numbers (1000s)</v>
          </cell>
        </row>
        <row r="90">
          <cell r="A90" t="str">
            <v>114-kwatt</v>
          </cell>
          <cell r="B90" t="str">
            <v>114-kwatt</v>
          </cell>
          <cell r="C90" t="str">
            <v>114-kwatt</v>
          </cell>
        </row>
        <row r="91">
          <cell r="A91" t="str">
            <v>115-mwatt</v>
          </cell>
          <cell r="B91" t="str">
            <v>115-mwatt</v>
          </cell>
          <cell r="C91" t="str">
            <v>115-mwatt</v>
          </cell>
        </row>
        <row r="92">
          <cell r="A92" t="str">
            <v>116-inch</v>
          </cell>
          <cell r="B92" t="str">
            <v>116-inch</v>
          </cell>
          <cell r="C92" t="str">
            <v>116-inch</v>
          </cell>
        </row>
        <row r="93">
          <cell r="A93" t="str">
            <v>117-feet</v>
          </cell>
          <cell r="B93" t="str">
            <v>117-feet</v>
          </cell>
          <cell r="C93" t="str">
            <v>117-feet</v>
          </cell>
        </row>
        <row r="94">
          <cell r="A94" t="str">
            <v>118-sqft</v>
          </cell>
          <cell r="B94" t="str">
            <v>118-sqft</v>
          </cell>
          <cell r="C94" t="str">
            <v>118-sqft</v>
          </cell>
        </row>
        <row r="95">
          <cell r="A95" t="str">
            <v>119-acre</v>
          </cell>
          <cell r="B95" t="str">
            <v>119-acre</v>
          </cell>
          <cell r="C95" t="str">
            <v>119-acre</v>
          </cell>
        </row>
        <row r="96">
          <cell r="A96" t="str">
            <v>120-cubicft</v>
          </cell>
          <cell r="B96" t="str">
            <v>120-cubicft</v>
          </cell>
          <cell r="C96" t="str">
            <v>120-cubicft</v>
          </cell>
        </row>
        <row r="97">
          <cell r="A97" t="str">
            <v>121-sqmetre</v>
          </cell>
          <cell r="B97" t="str">
            <v>121-sqmetre</v>
          </cell>
          <cell r="C97" t="str">
            <v>121-sqmetre</v>
          </cell>
        </row>
        <row r="98">
          <cell r="A98" t="str">
            <v>122-cubicmetre</v>
          </cell>
          <cell r="B98" t="str">
            <v>122-cubicmetre</v>
          </cell>
          <cell r="C98" t="str">
            <v>122-cubicmetre</v>
          </cell>
        </row>
        <row r="99">
          <cell r="A99" t="str">
            <v>999-residual</v>
          </cell>
          <cell r="B99" t="str">
            <v>999-residual</v>
          </cell>
          <cell r="C99" t="str">
            <v>999-residual</v>
          </cell>
        </row>
      </sheetData>
      <sheetData sheetId="10">
        <row r="2">
          <cell r="J2">
            <v>0</v>
          </cell>
        </row>
        <row r="7">
          <cell r="J7">
            <v>0</v>
          </cell>
        </row>
        <row r="10">
          <cell r="H10">
            <v>0</v>
          </cell>
        </row>
        <row r="11">
          <cell r="H11">
            <v>0</v>
          </cell>
        </row>
        <row r="12">
          <cell r="H12">
            <v>0</v>
          </cell>
        </row>
        <row r="13">
          <cell r="H13">
            <v>0</v>
          </cell>
        </row>
        <row r="14">
          <cell r="H14">
            <v>0</v>
          </cell>
        </row>
        <row r="15">
          <cell r="H15">
            <v>0</v>
          </cell>
        </row>
        <row r="16">
          <cell r="J16">
            <v>0</v>
          </cell>
        </row>
        <row r="19">
          <cell r="H19">
            <v>0</v>
          </cell>
        </row>
        <row r="21">
          <cell r="J21">
            <v>0</v>
          </cell>
        </row>
        <row r="22">
          <cell r="J22">
            <v>0</v>
          </cell>
        </row>
        <row r="23">
          <cell r="J23">
            <v>0</v>
          </cell>
        </row>
        <row r="26">
          <cell r="J26">
            <v>0</v>
          </cell>
        </row>
        <row r="27">
          <cell r="J27">
            <v>0</v>
          </cell>
        </row>
        <row r="28">
          <cell r="J28">
            <v>0</v>
          </cell>
        </row>
        <row r="29">
          <cell r="J29">
            <v>0</v>
          </cell>
        </row>
        <row r="33">
          <cell r="J33">
            <v>0</v>
          </cell>
        </row>
        <row r="35">
          <cell r="J35">
            <v>-458075</v>
          </cell>
        </row>
        <row r="39">
          <cell r="J39">
            <v>0</v>
          </cell>
        </row>
        <row r="40">
          <cell r="J40">
            <v>0</v>
          </cell>
        </row>
        <row r="41">
          <cell r="J41">
            <v>0</v>
          </cell>
        </row>
        <row r="42">
          <cell r="J42">
            <v>0</v>
          </cell>
        </row>
        <row r="44">
          <cell r="H44">
            <v>0</v>
          </cell>
        </row>
        <row r="47">
          <cell r="J47">
            <v>0</v>
          </cell>
        </row>
        <row r="51">
          <cell r="J51">
            <v>0</v>
          </cell>
        </row>
        <row r="52">
          <cell r="J52">
            <v>0</v>
          </cell>
        </row>
        <row r="53">
          <cell r="J53">
            <v>0</v>
          </cell>
        </row>
        <row r="54">
          <cell r="J54">
            <v>0</v>
          </cell>
        </row>
        <row r="55">
          <cell r="J55">
            <v>0</v>
          </cell>
        </row>
        <row r="56">
          <cell r="J56">
            <v>0</v>
          </cell>
        </row>
        <row r="57">
          <cell r="J57">
            <v>0</v>
          </cell>
        </row>
        <row r="58">
          <cell r="J58">
            <v>0</v>
          </cell>
        </row>
        <row r="60">
          <cell r="H60">
            <v>0</v>
          </cell>
        </row>
        <row r="61">
          <cell r="H61">
            <v>0</v>
          </cell>
        </row>
        <row r="62">
          <cell r="J62">
            <v>0</v>
          </cell>
        </row>
        <row r="63">
          <cell r="J63">
            <v>0</v>
          </cell>
        </row>
        <row r="65">
          <cell r="H65">
            <v>0</v>
          </cell>
        </row>
        <row r="66">
          <cell r="H66">
            <v>0</v>
          </cell>
        </row>
        <row r="67">
          <cell r="H67">
            <v>0</v>
          </cell>
        </row>
        <row r="68">
          <cell r="J68">
            <v>0</v>
          </cell>
        </row>
        <row r="69">
          <cell r="J69">
            <v>0</v>
          </cell>
        </row>
        <row r="71">
          <cell r="H71">
            <v>130000</v>
          </cell>
        </row>
        <row r="72">
          <cell r="H72">
            <v>0</v>
          </cell>
        </row>
        <row r="73">
          <cell r="H73">
            <v>0</v>
          </cell>
        </row>
        <row r="74">
          <cell r="H74">
            <v>0</v>
          </cell>
        </row>
        <row r="75">
          <cell r="J75">
            <v>130000</v>
          </cell>
        </row>
        <row r="86">
          <cell r="F86" t="str">
            <v>C. M. MATHEW</v>
          </cell>
          <cell r="I86" t="str">
            <v>MATHEW</v>
          </cell>
        </row>
        <row r="91">
          <cell r="F91" t="str">
            <v>DIRECTOR AND SECRETARY</v>
          </cell>
        </row>
        <row r="92">
          <cell r="F92" t="str">
            <v>KOTTAYAM</v>
          </cell>
        </row>
        <row r="93">
          <cell r="F93" t="str">
            <v>ADFPM0575J</v>
          </cell>
          <cell r="H93" t="str">
            <v>14/09/2013</v>
          </cell>
        </row>
      </sheetData>
      <sheetData sheetId="11">
        <row r="8">
          <cell r="J8">
            <v>0</v>
          </cell>
        </row>
        <row r="9">
          <cell r="J9">
            <v>0</v>
          </cell>
          <cell r="M9">
            <v>0</v>
          </cell>
          <cell r="N9">
            <v>0</v>
          </cell>
          <cell r="IV9" t="str">
            <v>Yes</v>
          </cell>
        </row>
        <row r="10">
          <cell r="J10">
            <v>0</v>
          </cell>
          <cell r="IV10" t="str">
            <v>No</v>
          </cell>
        </row>
        <row r="11">
          <cell r="J11">
            <v>0</v>
          </cell>
        </row>
        <row r="12">
          <cell r="J12">
            <v>0</v>
          </cell>
        </row>
        <row r="17">
          <cell r="J17">
            <v>0</v>
          </cell>
        </row>
        <row r="18">
          <cell r="J18">
            <v>0</v>
          </cell>
        </row>
        <row r="22">
          <cell r="J22" t="e">
            <v>#NAME?</v>
          </cell>
        </row>
      </sheetData>
      <sheetData sheetId="12">
        <row r="68">
          <cell r="J68">
            <v>0</v>
          </cell>
        </row>
        <row r="85">
          <cell r="D85" t="str">
            <v>01-ANDAMAN AND NICOBAR ISLANDS</v>
          </cell>
          <cell r="F85" t="str">
            <v>Y</v>
          </cell>
        </row>
        <row r="86">
          <cell r="D86" t="str">
            <v>02-ANDHRA PRADESH</v>
          </cell>
          <cell r="F86" t="str">
            <v>N</v>
          </cell>
        </row>
        <row r="87">
          <cell r="D87" t="str">
            <v>03-ARUNACHAL PRADESH</v>
          </cell>
        </row>
        <row r="88">
          <cell r="D88" t="str">
            <v>04-ASSAM</v>
          </cell>
        </row>
        <row r="89">
          <cell r="D89" t="str">
            <v>05-BIHAR</v>
          </cell>
        </row>
        <row r="90">
          <cell r="D90" t="str">
            <v>06-CHANDIGARH</v>
          </cell>
        </row>
        <row r="91">
          <cell r="D91" t="str">
            <v>07-DADRA AND NAGAR HAVELI</v>
          </cell>
        </row>
        <row r="92">
          <cell r="D92" t="str">
            <v>08-DAMAN AND DIU</v>
          </cell>
        </row>
        <row r="93">
          <cell r="D93" t="str">
            <v>09-DELHI</v>
          </cell>
        </row>
        <row r="94">
          <cell r="D94" t="str">
            <v>10-GOA</v>
          </cell>
        </row>
        <row r="95">
          <cell r="D95" t="str">
            <v>11-GUJARAT</v>
          </cell>
        </row>
        <row r="96">
          <cell r="D96" t="str">
            <v>12-HARYANA</v>
          </cell>
        </row>
        <row r="97">
          <cell r="D97" t="str">
            <v>13-HIMACHAL PRADESH</v>
          </cell>
        </row>
        <row r="98">
          <cell r="D98" t="str">
            <v>14-JAMMU AND KASHMIR</v>
          </cell>
        </row>
        <row r="99">
          <cell r="D99" t="str">
            <v>15-KARNATAKA</v>
          </cell>
        </row>
        <row r="100">
          <cell r="D100" t="str">
            <v>16-KERALA</v>
          </cell>
        </row>
        <row r="101">
          <cell r="D101" t="str">
            <v>17-LAKHSWADEEP</v>
          </cell>
        </row>
        <row r="102">
          <cell r="D102" t="str">
            <v>18-MADHYA PRADESH</v>
          </cell>
        </row>
        <row r="103">
          <cell r="D103" t="str">
            <v>19-MAHARASHTRA</v>
          </cell>
        </row>
        <row r="104">
          <cell r="D104" t="str">
            <v>20-MANIPUR</v>
          </cell>
        </row>
        <row r="105">
          <cell r="D105" t="str">
            <v>21-MEGHALAYA</v>
          </cell>
        </row>
        <row r="106">
          <cell r="D106" t="str">
            <v>22-MIZORAM</v>
          </cell>
        </row>
        <row r="107">
          <cell r="D107" t="str">
            <v>23-NAGALAND</v>
          </cell>
        </row>
        <row r="108">
          <cell r="D108" t="str">
            <v>24-ORISSA</v>
          </cell>
        </row>
        <row r="109">
          <cell r="D109" t="str">
            <v>25-PONDICHERRY</v>
          </cell>
        </row>
        <row r="110">
          <cell r="D110" t="str">
            <v>26-PUNJAB</v>
          </cell>
        </row>
        <row r="111">
          <cell r="D111" t="str">
            <v>27-RAJASTHAN</v>
          </cell>
        </row>
        <row r="112">
          <cell r="D112" t="str">
            <v>28-SIKKIM</v>
          </cell>
        </row>
        <row r="113">
          <cell r="D113" t="str">
            <v>29-TAMILNADU</v>
          </cell>
        </row>
        <row r="114">
          <cell r="D114" t="str">
            <v>30-TRIPURA</v>
          </cell>
        </row>
        <row r="115">
          <cell r="D115" t="str">
            <v>31-UTTAR PRADESH</v>
          </cell>
        </row>
        <row r="116">
          <cell r="D116" t="str">
            <v>32-WEST BENGAL</v>
          </cell>
        </row>
        <row r="117">
          <cell r="D117" t="str">
            <v>33-CHHATISHGARH</v>
          </cell>
        </row>
        <row r="118">
          <cell r="D118" t="str">
            <v>34-UTTARANCHAL</v>
          </cell>
        </row>
        <row r="119">
          <cell r="D119" t="str">
            <v>35-JHARKHAND</v>
          </cell>
        </row>
        <row r="120">
          <cell r="D120" t="str">
            <v>99-FOREIGN</v>
          </cell>
        </row>
      </sheetData>
      <sheetData sheetId="13">
        <row r="3">
          <cell r="N3">
            <v>-355179</v>
          </cell>
        </row>
        <row r="4">
          <cell r="N4" t="str">
            <v>N</v>
          </cell>
        </row>
        <row r="13">
          <cell r="J13">
            <v>-355179</v>
          </cell>
        </row>
        <row r="16">
          <cell r="H16">
            <v>0</v>
          </cell>
        </row>
        <row r="17">
          <cell r="J17">
            <v>-355179</v>
          </cell>
        </row>
        <row r="18">
          <cell r="J18">
            <v>54758</v>
          </cell>
        </row>
        <row r="22">
          <cell r="J22">
            <v>0</v>
          </cell>
        </row>
        <row r="23">
          <cell r="J23">
            <v>-300421</v>
          </cell>
        </row>
        <row r="34">
          <cell r="J34">
            <v>0</v>
          </cell>
        </row>
        <row r="44">
          <cell r="J44">
            <v>0</v>
          </cell>
        </row>
        <row r="45">
          <cell r="J45">
            <v>-300421</v>
          </cell>
        </row>
        <row r="58">
          <cell r="J58">
            <v>0</v>
          </cell>
        </row>
        <row r="59">
          <cell r="J59">
            <v>-300421</v>
          </cell>
        </row>
        <row r="65">
          <cell r="J65">
            <v>0</v>
          </cell>
        </row>
        <row r="66">
          <cell r="J66">
            <v>-300421</v>
          </cell>
        </row>
        <row r="67">
          <cell r="J67">
            <v>-300421</v>
          </cell>
        </row>
        <row r="69">
          <cell r="J69">
            <v>0</v>
          </cell>
        </row>
        <row r="72">
          <cell r="J72">
            <v>0</v>
          </cell>
        </row>
        <row r="74">
          <cell r="J74">
            <v>0</v>
          </cell>
        </row>
        <row r="77">
          <cell r="J77">
            <v>0</v>
          </cell>
        </row>
        <row r="79">
          <cell r="J79">
            <v>0</v>
          </cell>
        </row>
      </sheetData>
      <sheetData sheetId="14">
        <row r="3">
          <cell r="D3">
            <v>15</v>
          </cell>
        </row>
        <row r="8">
          <cell r="D8">
            <v>0</v>
          </cell>
        </row>
        <row r="11">
          <cell r="D11">
            <v>0</v>
          </cell>
        </row>
        <row r="12">
          <cell r="D12">
            <v>0</v>
          </cell>
        </row>
        <row r="13">
          <cell r="D13">
            <v>0</v>
          </cell>
        </row>
        <row r="14">
          <cell r="D14">
            <v>0</v>
          </cell>
        </row>
        <row r="15">
          <cell r="D15">
            <v>0</v>
          </cell>
        </row>
        <row r="16">
          <cell r="D16">
            <v>0</v>
          </cell>
        </row>
      </sheetData>
      <sheetData sheetId="15">
        <row r="19">
          <cell r="H19">
            <v>0</v>
          </cell>
        </row>
        <row r="30">
          <cell r="H30">
            <v>0</v>
          </cell>
        </row>
      </sheetData>
      <sheetData sheetId="17">
        <row r="6">
          <cell r="H6">
            <v>0</v>
          </cell>
        </row>
        <row r="10">
          <cell r="J10">
            <v>0</v>
          </cell>
        </row>
        <row r="13">
          <cell r="H13">
            <v>0</v>
          </cell>
        </row>
        <row r="18">
          <cell r="H18">
            <v>0</v>
          </cell>
        </row>
        <row r="21">
          <cell r="J21">
            <v>0</v>
          </cell>
        </row>
        <row r="23">
          <cell r="H23">
            <v>0</v>
          </cell>
        </row>
        <row r="28">
          <cell r="H28">
            <v>0</v>
          </cell>
        </row>
        <row r="35">
          <cell r="J35">
            <v>0</v>
          </cell>
        </row>
        <row r="36">
          <cell r="J36">
            <v>0</v>
          </cell>
        </row>
        <row r="37">
          <cell r="J37">
            <v>0</v>
          </cell>
        </row>
        <row r="42">
          <cell r="H42">
            <v>0</v>
          </cell>
        </row>
        <row r="44">
          <cell r="J44">
            <v>0</v>
          </cell>
        </row>
        <row r="45">
          <cell r="J45">
            <v>0</v>
          </cell>
        </row>
        <row r="47">
          <cell r="H47">
            <v>0</v>
          </cell>
        </row>
        <row r="52">
          <cell r="H52">
            <v>0</v>
          </cell>
        </row>
        <row r="53">
          <cell r="H53">
            <v>0</v>
          </cell>
        </row>
        <row r="54">
          <cell r="H54">
            <v>0</v>
          </cell>
        </row>
        <row r="55">
          <cell r="J55">
            <v>0</v>
          </cell>
        </row>
        <row r="57">
          <cell r="H57">
            <v>0</v>
          </cell>
        </row>
        <row r="62">
          <cell r="H62">
            <v>0</v>
          </cell>
        </row>
        <row r="63">
          <cell r="H63">
            <v>0</v>
          </cell>
        </row>
        <row r="65">
          <cell r="J65">
            <v>0</v>
          </cell>
        </row>
        <row r="66">
          <cell r="J66">
            <v>0</v>
          </cell>
        </row>
        <row r="67">
          <cell r="J67">
            <v>0</v>
          </cell>
        </row>
        <row r="68">
          <cell r="J68">
            <v>0</v>
          </cell>
        </row>
        <row r="69">
          <cell r="J69">
            <v>0</v>
          </cell>
        </row>
        <row r="70">
          <cell r="J70">
            <v>0</v>
          </cell>
        </row>
        <row r="90">
          <cell r="H90">
            <v>0</v>
          </cell>
        </row>
        <row r="106">
          <cell r="H106">
            <v>0</v>
          </cell>
        </row>
        <row r="110">
          <cell r="J110">
            <v>0</v>
          </cell>
        </row>
        <row r="114">
          <cell r="H114">
            <v>0</v>
          </cell>
        </row>
        <row r="115">
          <cell r="J115">
            <v>0</v>
          </cell>
        </row>
        <row r="116">
          <cell r="J116">
            <v>0</v>
          </cell>
        </row>
        <row r="117">
          <cell r="J117">
            <v>0</v>
          </cell>
        </row>
        <row r="121">
          <cell r="J121">
            <v>0</v>
          </cell>
        </row>
      </sheetData>
      <sheetData sheetId="18">
        <row r="4">
          <cell r="E4">
            <v>0</v>
          </cell>
          <cell r="F4">
            <v>300421</v>
          </cell>
          <cell r="G4">
            <v>0</v>
          </cell>
        </row>
        <row r="6">
          <cell r="D6">
            <v>0</v>
          </cell>
          <cell r="H6">
            <v>0</v>
          </cell>
          <cell r="AN6">
            <v>0</v>
          </cell>
          <cell r="AO6">
            <v>0</v>
          </cell>
        </row>
        <row r="7">
          <cell r="H7">
            <v>0</v>
          </cell>
        </row>
        <row r="8">
          <cell r="D8">
            <v>0</v>
          </cell>
          <cell r="H8">
            <v>0</v>
          </cell>
          <cell r="X8">
            <v>0</v>
          </cell>
        </row>
        <row r="9">
          <cell r="D9">
            <v>0</v>
          </cell>
          <cell r="H9">
            <v>0</v>
          </cell>
          <cell r="X9">
            <v>0</v>
          </cell>
        </row>
        <row r="10">
          <cell r="D10">
            <v>0</v>
          </cell>
          <cell r="H10">
            <v>0</v>
          </cell>
          <cell r="O10">
            <v>0</v>
          </cell>
          <cell r="Q10">
            <v>0</v>
          </cell>
          <cell r="T10">
            <v>0</v>
          </cell>
          <cell r="X10">
            <v>0</v>
          </cell>
          <cell r="AB10">
            <v>0</v>
          </cell>
          <cell r="AE10">
            <v>0</v>
          </cell>
          <cell r="AF10">
            <v>0</v>
          </cell>
          <cell r="AG10">
            <v>0</v>
          </cell>
          <cell r="AH10">
            <v>0</v>
          </cell>
          <cell r="AN10">
            <v>0</v>
          </cell>
          <cell r="AO10">
            <v>0</v>
          </cell>
        </row>
        <row r="11">
          <cell r="D11">
            <v>0</v>
          </cell>
          <cell r="H11">
            <v>0</v>
          </cell>
          <cell r="O11">
            <v>0</v>
          </cell>
          <cell r="P11">
            <v>0</v>
          </cell>
          <cell r="Q11">
            <v>0</v>
          </cell>
          <cell r="R11">
            <v>0</v>
          </cell>
          <cell r="T11">
            <v>0</v>
          </cell>
          <cell r="V11">
            <v>0</v>
          </cell>
          <cell r="X11">
            <v>0</v>
          </cell>
          <cell r="Z11">
            <v>0</v>
          </cell>
          <cell r="AB11">
            <v>0</v>
          </cell>
          <cell r="AD11">
            <v>0</v>
          </cell>
          <cell r="AE11">
            <v>0</v>
          </cell>
          <cell r="AF11">
            <v>0</v>
          </cell>
          <cell r="AG11">
            <v>0</v>
          </cell>
          <cell r="AH11">
            <v>0</v>
          </cell>
          <cell r="AN11">
            <v>0</v>
          </cell>
          <cell r="AO11">
            <v>0</v>
          </cell>
        </row>
        <row r="12">
          <cell r="D12">
            <v>0</v>
          </cell>
          <cell r="H12">
            <v>0</v>
          </cell>
          <cell r="O12">
            <v>0</v>
          </cell>
          <cell r="P12">
            <v>300421</v>
          </cell>
          <cell r="Q12">
            <v>0</v>
          </cell>
          <cell r="R12">
            <v>300421</v>
          </cell>
          <cell r="T12">
            <v>0</v>
          </cell>
          <cell r="V12">
            <v>300421</v>
          </cell>
          <cell r="X12">
            <v>0</v>
          </cell>
          <cell r="Z12">
            <v>300421</v>
          </cell>
          <cell r="AB12">
            <v>0</v>
          </cell>
          <cell r="AD12">
            <v>300421</v>
          </cell>
          <cell r="AE12">
            <v>0</v>
          </cell>
          <cell r="AF12">
            <v>0</v>
          </cell>
          <cell r="AG12">
            <v>0</v>
          </cell>
          <cell r="AH12">
            <v>300421</v>
          </cell>
          <cell r="AN12">
            <v>0</v>
          </cell>
          <cell r="AO12">
            <v>0</v>
          </cell>
        </row>
        <row r="13">
          <cell r="D13">
            <v>0</v>
          </cell>
          <cell r="H13">
            <v>0</v>
          </cell>
        </row>
        <row r="14">
          <cell r="E14">
            <v>0</v>
          </cell>
          <cell r="F14">
            <v>0</v>
          </cell>
          <cell r="G14">
            <v>0</v>
          </cell>
          <cell r="O14">
            <v>0</v>
          </cell>
          <cell r="P14">
            <v>0</v>
          </cell>
          <cell r="Q14">
            <v>0</v>
          </cell>
          <cell r="R14">
            <v>0</v>
          </cell>
          <cell r="T14">
            <v>0</v>
          </cell>
          <cell r="V14">
            <v>0</v>
          </cell>
          <cell r="X14">
            <v>0</v>
          </cell>
          <cell r="Z14">
            <v>0</v>
          </cell>
          <cell r="AB14">
            <v>0</v>
          </cell>
          <cell r="AD14">
            <v>0</v>
          </cell>
          <cell r="AE14">
            <v>0</v>
          </cell>
          <cell r="AF14">
            <v>0</v>
          </cell>
          <cell r="AG14">
            <v>0</v>
          </cell>
          <cell r="AH14">
            <v>0</v>
          </cell>
          <cell r="AN14">
            <v>0</v>
          </cell>
          <cell r="AO14">
            <v>0</v>
          </cell>
        </row>
        <row r="15">
          <cell r="E15">
            <v>0</v>
          </cell>
          <cell r="F15">
            <v>300421</v>
          </cell>
          <cell r="O15">
            <v>0</v>
          </cell>
          <cell r="P15">
            <v>0</v>
          </cell>
          <cell r="Q15">
            <v>0</v>
          </cell>
          <cell r="R15">
            <v>0</v>
          </cell>
          <cell r="T15">
            <v>0</v>
          </cell>
          <cell r="V15">
            <v>0</v>
          </cell>
          <cell r="X15">
            <v>0</v>
          </cell>
          <cell r="Z15">
            <v>0</v>
          </cell>
          <cell r="AB15">
            <v>0</v>
          </cell>
          <cell r="AD15">
            <v>0</v>
          </cell>
          <cell r="AE15">
            <v>0</v>
          </cell>
          <cell r="AF15">
            <v>0</v>
          </cell>
          <cell r="AG15">
            <v>0</v>
          </cell>
          <cell r="AH15">
            <v>0</v>
          </cell>
          <cell r="AN15">
            <v>0</v>
          </cell>
          <cell r="AO15">
            <v>0</v>
          </cell>
        </row>
        <row r="16">
          <cell r="O16">
            <v>0</v>
          </cell>
          <cell r="P16">
            <v>0</v>
          </cell>
          <cell r="Q16">
            <v>0</v>
          </cell>
          <cell r="R16">
            <v>0</v>
          </cell>
          <cell r="T16">
            <v>0</v>
          </cell>
          <cell r="V16">
            <v>0</v>
          </cell>
          <cell r="X16">
            <v>0</v>
          </cell>
          <cell r="Z16">
            <v>0</v>
          </cell>
          <cell r="AB16">
            <v>0</v>
          </cell>
          <cell r="AD16">
            <v>0</v>
          </cell>
          <cell r="AE16">
            <v>0</v>
          </cell>
          <cell r="AF16">
            <v>0</v>
          </cell>
          <cell r="AG16">
            <v>0</v>
          </cell>
          <cell r="AH16">
            <v>0</v>
          </cell>
          <cell r="AN16">
            <v>0</v>
          </cell>
          <cell r="AO16">
            <v>0</v>
          </cell>
        </row>
        <row r="17">
          <cell r="O17">
            <v>0</v>
          </cell>
          <cell r="P17">
            <v>0</v>
          </cell>
          <cell r="Q17">
            <v>0</v>
          </cell>
          <cell r="R17">
            <v>0</v>
          </cell>
          <cell r="T17">
            <v>0</v>
          </cell>
          <cell r="V17">
            <v>0</v>
          </cell>
          <cell r="X17">
            <v>0</v>
          </cell>
          <cell r="Z17">
            <v>0</v>
          </cell>
          <cell r="AB17">
            <v>0</v>
          </cell>
          <cell r="AD17">
            <v>0</v>
          </cell>
          <cell r="AF17">
            <v>0</v>
          </cell>
          <cell r="AG17">
            <v>0</v>
          </cell>
          <cell r="AN17">
            <v>0</v>
          </cell>
          <cell r="AO17">
            <v>0</v>
          </cell>
        </row>
        <row r="18">
          <cell r="O18">
            <v>0</v>
          </cell>
          <cell r="P18">
            <v>0</v>
          </cell>
          <cell r="Q18">
            <v>0</v>
          </cell>
          <cell r="R18">
            <v>0</v>
          </cell>
          <cell r="T18">
            <v>0</v>
          </cell>
          <cell r="V18">
            <v>0</v>
          </cell>
          <cell r="X18">
            <v>0</v>
          </cell>
          <cell r="Z18">
            <v>0</v>
          </cell>
          <cell r="AB18">
            <v>0</v>
          </cell>
          <cell r="AD18">
            <v>0</v>
          </cell>
          <cell r="AE18">
            <v>0</v>
          </cell>
          <cell r="AF18">
            <v>0</v>
          </cell>
          <cell r="AG18">
            <v>0</v>
          </cell>
          <cell r="AH18">
            <v>0</v>
          </cell>
          <cell r="AN18">
            <v>0</v>
          </cell>
          <cell r="AO18">
            <v>0</v>
          </cell>
        </row>
        <row r="19">
          <cell r="O19">
            <v>0</v>
          </cell>
          <cell r="P19">
            <v>0</v>
          </cell>
          <cell r="Q19">
            <v>0</v>
          </cell>
          <cell r="R19">
            <v>0</v>
          </cell>
          <cell r="T19">
            <v>0</v>
          </cell>
          <cell r="V19">
            <v>0</v>
          </cell>
          <cell r="X19">
            <v>0</v>
          </cell>
          <cell r="Z19">
            <v>0</v>
          </cell>
          <cell r="AB19">
            <v>0</v>
          </cell>
          <cell r="AD19">
            <v>0</v>
          </cell>
          <cell r="AF19">
            <v>0</v>
          </cell>
          <cell r="AG19">
            <v>0</v>
          </cell>
          <cell r="AN19">
            <v>0</v>
          </cell>
          <cell r="AO19">
            <v>0</v>
          </cell>
        </row>
        <row r="20">
          <cell r="E20">
            <v>0</v>
          </cell>
          <cell r="F20">
            <v>0</v>
          </cell>
          <cell r="AN20">
            <v>0</v>
          </cell>
          <cell r="AO20">
            <v>0</v>
          </cell>
        </row>
        <row r="21">
          <cell r="E21">
            <v>0</v>
          </cell>
          <cell r="F21">
            <v>0</v>
          </cell>
        </row>
        <row r="22">
          <cell r="D22">
            <v>0</v>
          </cell>
        </row>
        <row r="23">
          <cell r="D23">
            <v>0</v>
          </cell>
        </row>
        <row r="24">
          <cell r="E24">
            <v>0</v>
          </cell>
          <cell r="F24">
            <v>0</v>
          </cell>
          <cell r="O24">
            <v>0</v>
          </cell>
          <cell r="P24">
            <v>0</v>
          </cell>
          <cell r="Q24">
            <v>0</v>
          </cell>
          <cell r="R24">
            <v>0</v>
          </cell>
          <cell r="T24">
            <v>0</v>
          </cell>
          <cell r="V24">
            <v>0</v>
          </cell>
          <cell r="X24">
            <v>0</v>
          </cell>
          <cell r="Z24">
            <v>0</v>
          </cell>
          <cell r="AB24">
            <v>0</v>
          </cell>
          <cell r="AD24">
            <v>0</v>
          </cell>
          <cell r="AE24">
            <v>0</v>
          </cell>
          <cell r="AF24">
            <v>0</v>
          </cell>
          <cell r="AG24">
            <v>0</v>
          </cell>
          <cell r="AH24">
            <v>0</v>
          </cell>
        </row>
        <row r="25">
          <cell r="E25">
            <v>0</v>
          </cell>
          <cell r="F25">
            <v>0</v>
          </cell>
          <cell r="O25">
            <v>0</v>
          </cell>
          <cell r="P25">
            <v>0</v>
          </cell>
          <cell r="Q25">
            <v>0</v>
          </cell>
          <cell r="R25">
            <v>0</v>
          </cell>
          <cell r="T25">
            <v>0</v>
          </cell>
          <cell r="V25">
            <v>0</v>
          </cell>
          <cell r="X25">
            <v>0</v>
          </cell>
          <cell r="Z25">
            <v>0</v>
          </cell>
          <cell r="AB25">
            <v>0</v>
          </cell>
          <cell r="AD25">
            <v>0</v>
          </cell>
          <cell r="AE25">
            <v>0</v>
          </cell>
          <cell r="AF25">
            <v>0</v>
          </cell>
          <cell r="AG25">
            <v>0</v>
          </cell>
          <cell r="AH25">
            <v>0</v>
          </cell>
        </row>
        <row r="26">
          <cell r="F26">
            <v>0</v>
          </cell>
        </row>
        <row r="27">
          <cell r="D27">
            <v>0</v>
          </cell>
          <cell r="F27">
            <v>0</v>
          </cell>
        </row>
        <row r="28">
          <cell r="F28">
            <v>0</v>
          </cell>
          <cell r="G28">
            <v>0</v>
          </cell>
        </row>
        <row r="29">
          <cell r="AD29">
            <v>0</v>
          </cell>
          <cell r="AE29">
            <v>0</v>
          </cell>
        </row>
        <row r="30">
          <cell r="AD30">
            <v>0</v>
          </cell>
          <cell r="AE30">
            <v>0</v>
          </cell>
        </row>
        <row r="31">
          <cell r="AD31">
            <v>0</v>
          </cell>
          <cell r="AE31">
            <v>0</v>
          </cell>
        </row>
        <row r="32">
          <cell r="AD32">
            <v>0</v>
          </cell>
          <cell r="AE32">
            <v>0</v>
          </cell>
        </row>
        <row r="33">
          <cell r="AD33">
            <v>0</v>
          </cell>
          <cell r="AE33">
            <v>0</v>
          </cell>
        </row>
        <row r="34">
          <cell r="AD34">
            <v>0</v>
          </cell>
          <cell r="AE34">
            <v>0</v>
          </cell>
        </row>
        <row r="35">
          <cell r="AE35">
            <v>0</v>
          </cell>
        </row>
        <row r="36">
          <cell r="F36">
            <v>0</v>
          </cell>
          <cell r="AE36">
            <v>0</v>
          </cell>
        </row>
        <row r="37">
          <cell r="AE37">
            <v>0</v>
          </cell>
        </row>
        <row r="38">
          <cell r="F38">
            <v>0</v>
          </cell>
        </row>
        <row r="40">
          <cell r="F40">
            <v>0</v>
          </cell>
        </row>
        <row r="42">
          <cell r="F42">
            <v>0</v>
          </cell>
        </row>
        <row r="44">
          <cell r="F44">
            <v>0</v>
          </cell>
          <cell r="G44">
            <v>0</v>
          </cell>
        </row>
      </sheetData>
      <sheetData sheetId="19">
        <row r="11">
          <cell r="E11">
            <v>0</v>
          </cell>
          <cell r="F11">
            <v>0</v>
          </cell>
          <cell r="G11">
            <v>0</v>
          </cell>
          <cell r="H11">
            <v>0</v>
          </cell>
          <cell r="I11">
            <v>0</v>
          </cell>
          <cell r="J11">
            <v>0</v>
          </cell>
          <cell r="L11">
            <v>0</v>
          </cell>
        </row>
        <row r="12">
          <cell r="I12">
            <v>0</v>
          </cell>
        </row>
      </sheetData>
      <sheetData sheetId="20">
        <row r="4">
          <cell r="F4">
            <v>0</v>
          </cell>
        </row>
        <row r="5">
          <cell r="F5">
            <v>0</v>
          </cell>
        </row>
        <row r="6">
          <cell r="F6">
            <v>0</v>
          </cell>
        </row>
        <row r="7">
          <cell r="F7">
            <v>0</v>
          </cell>
        </row>
        <row r="8">
          <cell r="F8">
            <v>0</v>
          </cell>
        </row>
        <row r="9">
          <cell r="F9">
            <v>0</v>
          </cell>
        </row>
        <row r="10">
          <cell r="F10">
            <v>0</v>
          </cell>
        </row>
        <row r="11">
          <cell r="F11">
            <v>0</v>
          </cell>
        </row>
      </sheetData>
      <sheetData sheetId="21">
        <row r="20">
          <cell r="H20">
            <v>0</v>
          </cell>
        </row>
      </sheetData>
      <sheetData sheetId="22">
        <row r="1">
          <cell r="L1">
            <v>0</v>
          </cell>
          <cell r="N1">
            <v>0</v>
          </cell>
          <cell r="O1">
            <v>0</v>
          </cell>
          <cell r="P1">
            <v>0</v>
          </cell>
        </row>
        <row r="4">
          <cell r="J4">
            <v>0</v>
          </cell>
        </row>
        <row r="5">
          <cell r="J5">
            <v>0</v>
          </cell>
        </row>
        <row r="6">
          <cell r="J6">
            <v>0</v>
          </cell>
        </row>
        <row r="7">
          <cell r="J7">
            <v>0</v>
          </cell>
        </row>
        <row r="9">
          <cell r="I9">
            <v>0</v>
          </cell>
          <cell r="J9">
            <v>0</v>
          </cell>
        </row>
        <row r="17">
          <cell r="O17">
            <v>0</v>
          </cell>
        </row>
        <row r="18">
          <cell r="O18">
            <v>0</v>
          </cell>
        </row>
        <row r="19">
          <cell r="O19">
            <v>0</v>
          </cell>
        </row>
        <row r="20">
          <cell r="O20">
            <v>0</v>
          </cell>
        </row>
        <row r="22">
          <cell r="I22">
            <v>0</v>
          </cell>
          <cell r="J22">
            <v>0</v>
          </cell>
        </row>
        <row r="32">
          <cell r="J32">
            <v>0</v>
          </cell>
        </row>
        <row r="33">
          <cell r="J33">
            <v>0</v>
          </cell>
        </row>
        <row r="34">
          <cell r="J34">
            <v>0</v>
          </cell>
        </row>
        <row r="35">
          <cell r="J35">
            <v>0</v>
          </cell>
        </row>
        <row r="37">
          <cell r="I37">
            <v>0</v>
          </cell>
          <cell r="J37">
            <v>0</v>
          </cell>
        </row>
        <row r="47">
          <cell r="J47">
            <v>0</v>
          </cell>
        </row>
        <row r="48">
          <cell r="J48">
            <v>0</v>
          </cell>
        </row>
        <row r="49">
          <cell r="J49">
            <v>0</v>
          </cell>
        </row>
        <row r="50">
          <cell r="J50">
            <v>0</v>
          </cell>
        </row>
        <row r="52">
          <cell r="I52">
            <v>0</v>
          </cell>
          <cell r="J52">
            <v>0</v>
          </cell>
        </row>
        <row r="57">
          <cell r="J57">
            <v>0</v>
          </cell>
        </row>
        <row r="75">
          <cell r="B75" t="str">
            <v>01-ANDAMAN AND NICOBAR ISLANDS</v>
          </cell>
        </row>
        <row r="76">
          <cell r="B76" t="str">
            <v>02-ANDHRA PRADESH</v>
          </cell>
        </row>
        <row r="77">
          <cell r="B77" t="str">
            <v>03-ARUNACHAL PRADESH</v>
          </cell>
        </row>
        <row r="78">
          <cell r="B78" t="str">
            <v>04-ASSAM</v>
          </cell>
        </row>
        <row r="79">
          <cell r="B79" t="str">
            <v>05-BIHAR</v>
          </cell>
        </row>
        <row r="80">
          <cell r="B80" t="str">
            <v>06-CHANDIGARH</v>
          </cell>
        </row>
        <row r="81">
          <cell r="B81" t="str">
            <v>07-DADRA AND NAGAR HAVELI</v>
          </cell>
        </row>
        <row r="82">
          <cell r="B82" t="str">
            <v>08-DAMAN AND DIU</v>
          </cell>
        </row>
        <row r="83">
          <cell r="B83" t="str">
            <v>09-DELHI</v>
          </cell>
        </row>
        <row r="84">
          <cell r="B84" t="str">
            <v>10-GOA</v>
          </cell>
        </row>
        <row r="85">
          <cell r="B85" t="str">
            <v>11-GUJARAT</v>
          </cell>
        </row>
        <row r="86">
          <cell r="B86" t="str">
            <v>12-HARYANA</v>
          </cell>
        </row>
        <row r="87">
          <cell r="B87" t="str">
            <v>13-HIMACHAL PRADESH</v>
          </cell>
        </row>
        <row r="88">
          <cell r="B88" t="str">
            <v>14-JAMMU AND KASHMIR</v>
          </cell>
        </row>
        <row r="89">
          <cell r="B89" t="str">
            <v>15-KARNATAKA</v>
          </cell>
        </row>
        <row r="90">
          <cell r="B90" t="str">
            <v>16-KERALA</v>
          </cell>
        </row>
        <row r="91">
          <cell r="B91" t="str">
            <v>17-LAKHSWADEEP</v>
          </cell>
        </row>
        <row r="92">
          <cell r="B92" t="str">
            <v>18-MADHYA PRADESH</v>
          </cell>
        </row>
        <row r="93">
          <cell r="B93" t="str">
            <v>19-MAHARASHTRA</v>
          </cell>
        </row>
        <row r="94">
          <cell r="B94" t="str">
            <v>20-MANIPUR</v>
          </cell>
        </row>
        <row r="95">
          <cell r="B95" t="str">
            <v>21-MEGHALAYA</v>
          </cell>
        </row>
        <row r="96">
          <cell r="B96" t="str">
            <v>22-MIZORAM</v>
          </cell>
        </row>
        <row r="97">
          <cell r="B97" t="str">
            <v>23-NAGALAND</v>
          </cell>
        </row>
        <row r="98">
          <cell r="B98" t="str">
            <v>24-ORISSA</v>
          </cell>
        </row>
        <row r="99">
          <cell r="B99" t="str">
            <v>25-PONDICHERRY</v>
          </cell>
        </row>
        <row r="100">
          <cell r="B100" t="str">
            <v>26-PUNJAB</v>
          </cell>
        </row>
        <row r="101">
          <cell r="B101" t="str">
            <v>27-RAJASTHAN</v>
          </cell>
        </row>
        <row r="102">
          <cell r="B102" t="str">
            <v>28-SIKKIM</v>
          </cell>
        </row>
        <row r="103">
          <cell r="B103" t="str">
            <v>29-TAMILNADU</v>
          </cell>
        </row>
        <row r="104">
          <cell r="B104" t="str">
            <v>30-TRIPURA</v>
          </cell>
        </row>
        <row r="105">
          <cell r="B105" t="str">
            <v>31-UTTAR PRADESH</v>
          </cell>
        </row>
        <row r="106">
          <cell r="B106" t="str">
            <v>32-WEST BENGAL</v>
          </cell>
        </row>
        <row r="107">
          <cell r="B107" t="str">
            <v>33-CHHATISHGARH</v>
          </cell>
        </row>
        <row r="108">
          <cell r="B108" t="str">
            <v>34-UTTARANCHAL</v>
          </cell>
        </row>
        <row r="109">
          <cell r="B109" t="str">
            <v>35-JHARKHAND</v>
          </cell>
        </row>
        <row r="110">
          <cell r="B110" t="str">
            <v>99-FOREIGN</v>
          </cell>
        </row>
      </sheetData>
      <sheetData sheetId="23">
        <row r="8">
          <cell r="I8">
            <v>0</v>
          </cell>
        </row>
        <row r="25">
          <cell r="I25">
            <v>0</v>
          </cell>
        </row>
        <row r="39">
          <cell r="I39">
            <v>0</v>
          </cell>
        </row>
        <row r="40">
          <cell r="I40">
            <v>0</v>
          </cell>
        </row>
        <row r="44">
          <cell r="G44">
            <v>0</v>
          </cell>
        </row>
        <row r="45">
          <cell r="G45">
            <v>0</v>
          </cell>
        </row>
        <row r="46">
          <cell r="G46">
            <v>0</v>
          </cell>
        </row>
        <row r="47">
          <cell r="G47">
            <v>0</v>
          </cell>
        </row>
        <row r="48">
          <cell r="G48">
            <v>0</v>
          </cell>
        </row>
        <row r="49">
          <cell r="G49">
            <v>0</v>
          </cell>
        </row>
        <row r="50">
          <cell r="G50">
            <v>0</v>
          </cell>
        </row>
        <row r="55">
          <cell r="G55">
            <v>0</v>
          </cell>
        </row>
        <row r="56">
          <cell r="I56">
            <v>0</v>
          </cell>
        </row>
      </sheetData>
      <sheetData sheetId="24">
        <row r="1">
          <cell r="I1">
            <v>0</v>
          </cell>
          <cell r="M1">
            <v>0</v>
          </cell>
        </row>
        <row r="2">
          <cell r="I2">
            <v>0</v>
          </cell>
        </row>
        <row r="11">
          <cell r="M11">
            <v>0</v>
          </cell>
        </row>
        <row r="12">
          <cell r="C12">
            <v>21</v>
          </cell>
          <cell r="E12">
            <v>0</v>
          </cell>
          <cell r="G12">
            <v>0</v>
          </cell>
          <cell r="L12">
            <v>6</v>
          </cell>
          <cell r="O12">
            <v>0</v>
          </cell>
        </row>
        <row r="13">
          <cell r="C13" t="str">
            <v>1A</v>
          </cell>
          <cell r="E13">
            <v>0</v>
          </cell>
          <cell r="G13">
            <v>0</v>
          </cell>
          <cell r="L13">
            <v>4</v>
          </cell>
          <cell r="O13">
            <v>0</v>
          </cell>
        </row>
        <row r="14">
          <cell r="C14">
            <v>22</v>
          </cell>
          <cell r="E14">
            <v>0</v>
          </cell>
          <cell r="G14">
            <v>0</v>
          </cell>
          <cell r="L14">
            <v>3</v>
          </cell>
          <cell r="O14">
            <v>0</v>
          </cell>
        </row>
        <row r="15">
          <cell r="C15" t="str">
            <v>21ciii</v>
          </cell>
          <cell r="E15">
            <v>0</v>
          </cell>
          <cell r="G15">
            <v>0</v>
          </cell>
          <cell r="L15">
            <v>0</v>
          </cell>
        </row>
        <row r="16">
          <cell r="C16" t="str">
            <v>5BB</v>
          </cell>
          <cell r="E16">
            <v>0</v>
          </cell>
          <cell r="G16">
            <v>0</v>
          </cell>
          <cell r="L16">
            <v>0</v>
          </cell>
          <cell r="O16">
            <v>0</v>
          </cell>
        </row>
        <row r="17">
          <cell r="C17">
            <v>1</v>
          </cell>
          <cell r="E17">
            <v>0</v>
          </cell>
          <cell r="G17">
            <v>0</v>
          </cell>
          <cell r="L17">
            <v>0</v>
          </cell>
          <cell r="O17">
            <v>0</v>
          </cell>
        </row>
        <row r="18">
          <cell r="C18" t="str">
            <v>DTAA</v>
          </cell>
          <cell r="E18">
            <v>0</v>
          </cell>
          <cell r="G18">
            <v>0</v>
          </cell>
          <cell r="L18">
            <v>0</v>
          </cell>
          <cell r="O18">
            <v>0</v>
          </cell>
        </row>
        <row r="19">
          <cell r="C19" t="str">
            <v>5BBD</v>
          </cell>
          <cell r="E19">
            <v>0</v>
          </cell>
          <cell r="G19">
            <v>0</v>
          </cell>
          <cell r="L19">
            <v>0</v>
          </cell>
        </row>
        <row r="20">
          <cell r="C20" t="str">
            <v>5BBE</v>
          </cell>
          <cell r="E20">
            <v>0</v>
          </cell>
          <cell r="G20">
            <v>0</v>
          </cell>
          <cell r="L20">
            <v>0</v>
          </cell>
        </row>
        <row r="21">
          <cell r="C21" t="str">
            <v>5BBA</v>
          </cell>
          <cell r="E21">
            <v>0</v>
          </cell>
          <cell r="G21">
            <v>0</v>
          </cell>
          <cell r="L21">
            <v>0</v>
          </cell>
        </row>
        <row r="22">
          <cell r="C22" t="str">
            <v>5Ea</v>
          </cell>
          <cell r="E22">
            <v>0</v>
          </cell>
          <cell r="G22">
            <v>0</v>
          </cell>
          <cell r="L22">
            <v>0</v>
          </cell>
        </row>
        <row r="23">
          <cell r="G23">
            <v>0</v>
          </cell>
        </row>
        <row r="101">
          <cell r="C101" t="str">
            <v>5A1ai</v>
          </cell>
        </row>
        <row r="102">
          <cell r="C102" t="str">
            <v>5A1aii</v>
          </cell>
        </row>
        <row r="103">
          <cell r="C103" t="str">
            <v>5A1aiia</v>
          </cell>
        </row>
        <row r="104">
          <cell r="C104" t="str">
            <v>5A1aiiaa</v>
          </cell>
        </row>
        <row r="105">
          <cell r="C105" t="str">
            <v>5A1aiii</v>
          </cell>
        </row>
        <row r="106">
          <cell r="C106" t="str">
            <v>5A1b1</v>
          </cell>
        </row>
        <row r="107">
          <cell r="C107" t="str">
            <v>5A1b2</v>
          </cell>
        </row>
        <row r="108">
          <cell r="C108" t="str">
            <v>5A1b3</v>
          </cell>
        </row>
        <row r="109">
          <cell r="C109" t="str">
            <v>5AB1a</v>
          </cell>
        </row>
        <row r="110">
          <cell r="C110" t="str">
            <v>5AB1b</v>
          </cell>
        </row>
        <row r="111">
          <cell r="C111" t="str">
            <v>5AC</v>
          </cell>
        </row>
        <row r="112">
          <cell r="C112" t="str">
            <v>5ACA</v>
          </cell>
        </row>
        <row r="113">
          <cell r="C113" t="str">
            <v>5B</v>
          </cell>
        </row>
        <row r="114">
          <cell r="C114" t="str">
            <v>5BBA</v>
          </cell>
        </row>
        <row r="115">
          <cell r="C115" t="str">
            <v>5BBB</v>
          </cell>
        </row>
        <row r="116">
          <cell r="C116" t="str">
            <v>5BBC</v>
          </cell>
        </row>
        <row r="117">
          <cell r="C117" t="str">
            <v>5BBD</v>
          </cell>
        </row>
        <row r="118">
          <cell r="C118" t="str">
            <v>5BBE</v>
          </cell>
        </row>
        <row r="119">
          <cell r="C119" t="str">
            <v>5Ea</v>
          </cell>
        </row>
        <row r="120">
          <cell r="C120" t="str">
            <v>5Eb</v>
          </cell>
        </row>
        <row r="121">
          <cell r="C121" t="str">
            <v>FA</v>
          </cell>
        </row>
      </sheetData>
      <sheetData sheetId="25">
        <row r="9">
          <cell r="F9">
            <v>0</v>
          </cell>
        </row>
      </sheetData>
      <sheetData sheetId="26">
        <row r="2">
          <cell r="P2">
            <v>1</v>
          </cell>
          <cell r="Q2">
            <v>1</v>
          </cell>
        </row>
        <row r="3">
          <cell r="P3">
            <v>2</v>
          </cell>
          <cell r="Q3">
            <v>2</v>
          </cell>
        </row>
        <row r="43">
          <cell r="J43">
            <v>0</v>
          </cell>
        </row>
        <row r="44">
          <cell r="J44">
            <v>0</v>
          </cell>
        </row>
        <row r="45">
          <cell r="J45">
            <v>0</v>
          </cell>
        </row>
        <row r="46">
          <cell r="J46">
            <v>0</v>
          </cell>
        </row>
      </sheetData>
      <sheetData sheetId="27">
        <row r="25">
          <cell r="H25">
            <v>-458075</v>
          </cell>
        </row>
        <row r="26">
          <cell r="H26">
            <v>0</v>
          </cell>
        </row>
      </sheetData>
      <sheetData sheetId="28">
        <row r="4">
          <cell r="H4">
            <v>0</v>
          </cell>
        </row>
        <row r="5">
          <cell r="H5">
            <v>0</v>
          </cell>
        </row>
        <row r="18">
          <cell r="H18">
            <v>0</v>
          </cell>
        </row>
      </sheetData>
      <sheetData sheetId="29">
        <row r="3">
          <cell r="X3">
            <v>0</v>
          </cell>
          <cell r="Y3">
            <v>25000</v>
          </cell>
          <cell r="Z3">
            <v>50000</v>
          </cell>
          <cell r="AA3">
            <v>55000</v>
          </cell>
          <cell r="AB3">
            <v>0</v>
          </cell>
        </row>
        <row r="4">
          <cell r="F4">
            <v>55000</v>
          </cell>
          <cell r="S4">
            <v>1</v>
          </cell>
          <cell r="T4">
            <v>4</v>
          </cell>
          <cell r="U4">
            <v>0</v>
          </cell>
        </row>
        <row r="5">
          <cell r="F5">
            <v>25000</v>
          </cell>
          <cell r="S5">
            <v>1</v>
          </cell>
          <cell r="T5">
            <v>2</v>
          </cell>
          <cell r="U5">
            <v>0</v>
          </cell>
        </row>
        <row r="6">
          <cell r="F6">
            <v>50000</v>
          </cell>
          <cell r="S6">
            <v>1</v>
          </cell>
          <cell r="T6">
            <v>3</v>
          </cell>
          <cell r="U6">
            <v>0</v>
          </cell>
        </row>
        <row r="7">
          <cell r="S7" t="e">
            <v>#VALUE!</v>
          </cell>
          <cell r="T7" t="e">
            <v>#VALUE!</v>
          </cell>
          <cell r="U7" t="e">
            <v>#VALUE!</v>
          </cell>
        </row>
        <row r="8">
          <cell r="S8" t="e">
            <v>#VALUE!</v>
          </cell>
          <cell r="T8" t="e">
            <v>#VALUE!</v>
          </cell>
          <cell r="U8" t="e">
            <v>#VALUE!</v>
          </cell>
        </row>
        <row r="9">
          <cell r="S9" t="e">
            <v>#VALUE!</v>
          </cell>
          <cell r="T9" t="e">
            <v>#VALUE!</v>
          </cell>
          <cell r="U9" t="e">
            <v>#VALUE!</v>
          </cell>
        </row>
        <row r="29">
          <cell r="X29">
            <v>0</v>
          </cell>
          <cell r="Y29">
            <v>0</v>
          </cell>
          <cell r="Z29">
            <v>0</v>
          </cell>
          <cell r="AA29">
            <v>0</v>
          </cell>
          <cell r="AB29">
            <v>0</v>
          </cell>
        </row>
        <row r="30">
          <cell r="T30" t="e">
            <v>#VALUE!</v>
          </cell>
          <cell r="U30" t="e">
            <v>#VALUE!</v>
          </cell>
        </row>
        <row r="31">
          <cell r="T31" t="e">
            <v>#VALUE!</v>
          </cell>
          <cell r="U31" t="e">
            <v>#VALUE!</v>
          </cell>
        </row>
        <row r="32">
          <cell r="T32" t="e">
            <v>#VALUE!</v>
          </cell>
          <cell r="U32" t="e">
            <v>#VALUE!</v>
          </cell>
        </row>
        <row r="33">
          <cell r="T33" t="e">
            <v>#VALUE!</v>
          </cell>
          <cell r="U33" t="e">
            <v>#VALUE!</v>
          </cell>
        </row>
        <row r="34">
          <cell r="T34" t="e">
            <v>#VALUE!</v>
          </cell>
          <cell r="U34" t="e">
            <v>#VALUE!</v>
          </cell>
        </row>
        <row r="35">
          <cell r="T35" t="e">
            <v>#VALUE!</v>
          </cell>
          <cell r="U35" t="e">
            <v>#VALUE!</v>
          </cell>
        </row>
        <row r="46">
          <cell r="F46">
            <v>46325</v>
          </cell>
        </row>
        <row r="53">
          <cell r="F53">
            <v>46325</v>
          </cell>
        </row>
      </sheetData>
      <sheetData sheetId="30">
        <row r="4">
          <cell r="J4">
            <v>46325</v>
          </cell>
        </row>
        <row r="5">
          <cell r="J5">
            <v>0</v>
          </cell>
        </row>
        <row r="6">
          <cell r="J6">
            <v>0</v>
          </cell>
        </row>
        <row r="7">
          <cell r="J7">
            <v>0</v>
          </cell>
        </row>
        <row r="8">
          <cell r="J8">
            <v>0</v>
          </cell>
        </row>
        <row r="9">
          <cell r="J9">
            <v>0</v>
          </cell>
        </row>
        <row r="13">
          <cell r="H13">
            <v>46325</v>
          </cell>
        </row>
      </sheetData>
      <sheetData sheetId="31">
        <row r="8">
          <cell r="I8">
            <v>0</v>
          </cell>
        </row>
        <row r="9">
          <cell r="I9">
            <v>0</v>
          </cell>
        </row>
        <row r="10">
          <cell r="I10">
            <v>0</v>
          </cell>
        </row>
        <row r="11">
          <cell r="I11">
            <v>0</v>
          </cell>
        </row>
        <row r="12">
          <cell r="I12">
            <v>0</v>
          </cell>
        </row>
        <row r="13">
          <cell r="I13">
            <v>0</v>
          </cell>
        </row>
        <row r="16">
          <cell r="I16">
            <v>0</v>
          </cell>
        </row>
        <row r="400">
          <cell r="A400" t="str">
            <v>AFGHANISTAN:93</v>
          </cell>
        </row>
        <row r="401">
          <cell r="A401" t="str">
            <v>ALBANIA:355</v>
          </cell>
        </row>
        <row r="402">
          <cell r="A402" t="str">
            <v>ALGERIA:213</v>
          </cell>
        </row>
        <row r="403">
          <cell r="A403" t="str">
            <v>ANDORRA:376</v>
          </cell>
        </row>
        <row r="404">
          <cell r="A404" t="str">
            <v>ANGOLA:244</v>
          </cell>
        </row>
        <row r="405">
          <cell r="A405" t="str">
            <v>ANTIGUA AND BARBUDA:1268</v>
          </cell>
        </row>
        <row r="406">
          <cell r="A406" t="str">
            <v>ARGENTINA:54</v>
          </cell>
        </row>
        <row r="407">
          <cell r="A407" t="str">
            <v>ARMENIA:374</v>
          </cell>
        </row>
        <row r="408">
          <cell r="A408" t="str">
            <v>AUSTRALIA:61</v>
          </cell>
        </row>
        <row r="409">
          <cell r="A409" t="str">
            <v>AUSTRIA:43</v>
          </cell>
        </row>
        <row r="410">
          <cell r="A410" t="str">
            <v>AZERBAIJAN:994</v>
          </cell>
        </row>
        <row r="411">
          <cell r="A411" t="str">
            <v>BAHAMAS:1242</v>
          </cell>
        </row>
        <row r="412">
          <cell r="A412" t="str">
            <v>BAHRAIN:973</v>
          </cell>
        </row>
        <row r="413">
          <cell r="A413" t="str">
            <v>BANGLADESH:880</v>
          </cell>
        </row>
        <row r="414">
          <cell r="A414" t="str">
            <v>BARBADOS:1246</v>
          </cell>
        </row>
        <row r="415">
          <cell r="A415" t="str">
            <v>BELARUS:375</v>
          </cell>
        </row>
        <row r="416">
          <cell r="A416" t="str">
            <v>BELGIUM:32</v>
          </cell>
        </row>
        <row r="417">
          <cell r="A417" t="str">
            <v>BELIZE:501</v>
          </cell>
        </row>
        <row r="418">
          <cell r="A418" t="str">
            <v>BENIN:229</v>
          </cell>
        </row>
        <row r="419">
          <cell r="A419" t="str">
            <v>BHUTAN:975</v>
          </cell>
        </row>
        <row r="420">
          <cell r="A420" t="str">
            <v>BOLIVIA :591</v>
          </cell>
        </row>
        <row r="421">
          <cell r="A421" t="str">
            <v>BOSNIA AND HERZEGOVINA:387</v>
          </cell>
        </row>
        <row r="422">
          <cell r="A422" t="str">
            <v>BOTSWANA:267</v>
          </cell>
        </row>
        <row r="423">
          <cell r="A423" t="str">
            <v>BRAZIL:55</v>
          </cell>
        </row>
        <row r="424">
          <cell r="A424" t="str">
            <v>BRUNEI DARUSSALAM:673</v>
          </cell>
        </row>
        <row r="425">
          <cell r="A425" t="str">
            <v>BULGARIA:359</v>
          </cell>
        </row>
        <row r="426">
          <cell r="A426" t="str">
            <v>BURKINA FASO:226</v>
          </cell>
        </row>
        <row r="427">
          <cell r="A427" t="str">
            <v>BURUNDI:257</v>
          </cell>
        </row>
        <row r="428">
          <cell r="A428" t="str">
            <v>CAMBODIA:855</v>
          </cell>
        </row>
        <row r="429">
          <cell r="A429" t="str">
            <v>CAMEROON:237</v>
          </cell>
        </row>
        <row r="430">
          <cell r="A430" t="str">
            <v>CANADA:1</v>
          </cell>
        </row>
        <row r="431">
          <cell r="A431" t="str">
            <v>CAPE VERDE:238</v>
          </cell>
        </row>
        <row r="432">
          <cell r="A432" t="str">
            <v>CENTRAL AFRICAN REPUBLIC:236</v>
          </cell>
        </row>
        <row r="433">
          <cell r="A433" t="str">
            <v>CHAD:235</v>
          </cell>
        </row>
        <row r="434">
          <cell r="A434" t="str">
            <v>CHILE:56</v>
          </cell>
        </row>
        <row r="435">
          <cell r="A435" t="str">
            <v>CHINA:86</v>
          </cell>
        </row>
        <row r="436">
          <cell r="A436" t="str">
            <v>COLOMBIA:57</v>
          </cell>
        </row>
        <row r="437">
          <cell r="A437" t="str">
            <v>COMOROS:270</v>
          </cell>
        </row>
        <row r="438">
          <cell r="A438" t="str">
            <v>CONGO, REPUBLIC OF THE...:242</v>
          </cell>
        </row>
        <row r="439">
          <cell r="A439" t="str">
            <v>COSTA RICA:506</v>
          </cell>
        </row>
        <row r="440">
          <cell r="A440" t="str">
            <v>CÔTE D'IVOIRE (IVORY COAST):225</v>
          </cell>
        </row>
        <row r="441">
          <cell r="A441" t="str">
            <v>CROATIA:385</v>
          </cell>
        </row>
        <row r="442">
          <cell r="A442" t="str">
            <v>CUBA:53</v>
          </cell>
        </row>
        <row r="443">
          <cell r="A443" t="str">
            <v>CYPRUS:357</v>
          </cell>
        </row>
        <row r="444">
          <cell r="A444" t="str">
            <v>CZECH REPUBLIC:420</v>
          </cell>
        </row>
        <row r="445">
          <cell r="A445" t="str">
            <v>DEMOCRATIC PEOPLE'S REPUBLIC OF KOREA (NORTH KOREA):850</v>
          </cell>
        </row>
        <row r="446">
          <cell r="A446" t="str">
            <v>DEMOCRATIC REPUBLIC OF THE CONGO:243</v>
          </cell>
        </row>
        <row r="447">
          <cell r="A447" t="str">
            <v>DENMARK:45</v>
          </cell>
        </row>
        <row r="448">
          <cell r="A448" t="str">
            <v>DJIBOUTI:253</v>
          </cell>
        </row>
        <row r="449">
          <cell r="A449" t="str">
            <v>DOMINICA:1767</v>
          </cell>
        </row>
        <row r="450">
          <cell r="A450" t="str">
            <v>DOMINICAN REPUBLIC:1809</v>
          </cell>
        </row>
        <row r="451">
          <cell r="A451" t="str">
            <v>ECUADOR:593</v>
          </cell>
        </row>
        <row r="452">
          <cell r="A452" t="str">
            <v>EGYPT:20</v>
          </cell>
        </row>
        <row r="453">
          <cell r="A453" t="str">
            <v>EL SALVADOR:503</v>
          </cell>
        </row>
        <row r="454">
          <cell r="A454" t="str">
            <v>EQUATORIAL GUINEA:240</v>
          </cell>
        </row>
        <row r="455">
          <cell r="A455" t="str">
            <v>ERITREA:291</v>
          </cell>
        </row>
        <row r="456">
          <cell r="A456" t="str">
            <v>ESTONIA:372</v>
          </cell>
        </row>
        <row r="457">
          <cell r="A457" t="str">
            <v>ETHIOPIA:251</v>
          </cell>
        </row>
        <row r="458">
          <cell r="A458" t="str">
            <v>FIJI ISLANDS:679</v>
          </cell>
        </row>
        <row r="459">
          <cell r="A459" t="str">
            <v>FINLAND:358</v>
          </cell>
        </row>
        <row r="460">
          <cell r="A460" t="str">
            <v>FRANCE:33</v>
          </cell>
        </row>
        <row r="461">
          <cell r="A461" t="str">
            <v>GABON:241</v>
          </cell>
        </row>
        <row r="462">
          <cell r="A462" t="str">
            <v>GAMBIA:220</v>
          </cell>
        </row>
        <row r="463">
          <cell r="A463" t="str">
            <v>GEORGIA:995</v>
          </cell>
        </row>
        <row r="464">
          <cell r="A464" t="str">
            <v>GERMANY:49</v>
          </cell>
        </row>
        <row r="465">
          <cell r="A465" t="str">
            <v>GHANA:233</v>
          </cell>
        </row>
        <row r="466">
          <cell r="A466" t="str">
            <v>GREECE:30</v>
          </cell>
        </row>
        <row r="467">
          <cell r="A467" t="str">
            <v>GRENADA:1473</v>
          </cell>
        </row>
        <row r="468">
          <cell r="A468" t="str">
            <v>GUATEMALA:502</v>
          </cell>
        </row>
        <row r="469">
          <cell r="A469" t="str">
            <v>GUINEA:224</v>
          </cell>
        </row>
        <row r="470">
          <cell r="A470" t="str">
            <v>GUINEA-BISSAU:245</v>
          </cell>
        </row>
        <row r="471">
          <cell r="A471" t="str">
            <v>GUYANA:592</v>
          </cell>
        </row>
        <row r="472">
          <cell r="A472" t="str">
            <v>HAITI:509</v>
          </cell>
        </row>
        <row r="473">
          <cell r="A473" t="str">
            <v>HONDURAS:504</v>
          </cell>
        </row>
        <row r="474">
          <cell r="A474" t="str">
            <v>HUNGARY:36</v>
          </cell>
        </row>
        <row r="475">
          <cell r="A475" t="str">
            <v>ICELAND:354</v>
          </cell>
        </row>
        <row r="476">
          <cell r="A476" t="str">
            <v>INDONESIA:62</v>
          </cell>
        </row>
        <row r="477">
          <cell r="A477" t="str">
            <v>IRAN:98</v>
          </cell>
        </row>
        <row r="478">
          <cell r="A478" t="str">
            <v>IRAQ:964</v>
          </cell>
        </row>
        <row r="479">
          <cell r="A479" t="str">
            <v>IRELAND:353</v>
          </cell>
        </row>
        <row r="480">
          <cell r="A480" t="str">
            <v>ISRAEL:972</v>
          </cell>
        </row>
        <row r="481">
          <cell r="A481" t="str">
            <v>ITALY:5</v>
          </cell>
        </row>
        <row r="482">
          <cell r="A482" t="str">
            <v>JAMAICA:1876</v>
          </cell>
        </row>
        <row r="483">
          <cell r="A483" t="str">
            <v>JAPAN:81</v>
          </cell>
        </row>
        <row r="484">
          <cell r="A484" t="str">
            <v>JORDAN:962</v>
          </cell>
        </row>
        <row r="485">
          <cell r="A485" t="str">
            <v>KAZAKHSTAN:7</v>
          </cell>
        </row>
        <row r="486">
          <cell r="A486" t="str">
            <v>KENYA:254</v>
          </cell>
        </row>
        <row r="487">
          <cell r="A487" t="str">
            <v>KIRIBATI:686</v>
          </cell>
        </row>
        <row r="488">
          <cell r="A488" t="str">
            <v>KUWAIT:965</v>
          </cell>
        </row>
        <row r="489">
          <cell r="A489" t="str">
            <v>KYRGYZSTAN:996</v>
          </cell>
        </row>
        <row r="490">
          <cell r="A490" t="str">
            <v>LAO PEOPLE'S DEMOCRATIC REPUBLIC:856</v>
          </cell>
        </row>
        <row r="491">
          <cell r="A491" t="str">
            <v>LATVIA:371</v>
          </cell>
        </row>
        <row r="492">
          <cell r="A492" t="str">
            <v>LEBANON:961</v>
          </cell>
        </row>
        <row r="493">
          <cell r="A493" t="str">
            <v>LESOTHO:266</v>
          </cell>
        </row>
        <row r="494">
          <cell r="A494" t="str">
            <v>LIBERIA:231</v>
          </cell>
        </row>
        <row r="495">
          <cell r="A495" t="str">
            <v>LIBYA:218</v>
          </cell>
        </row>
        <row r="496">
          <cell r="A496" t="str">
            <v>LIECHTENSTEIN:423</v>
          </cell>
        </row>
        <row r="497">
          <cell r="A497" t="str">
            <v>LITHUANIA:370</v>
          </cell>
        </row>
        <row r="498">
          <cell r="A498" t="str">
            <v>LUXEMBOURG:352</v>
          </cell>
        </row>
        <row r="499">
          <cell r="A499" t="str">
            <v>MACEDONIA:389</v>
          </cell>
        </row>
        <row r="500">
          <cell r="A500" t="str">
            <v>MADAGASCAR:261</v>
          </cell>
        </row>
        <row r="501">
          <cell r="A501" t="str">
            <v>MALAWI:265</v>
          </cell>
        </row>
        <row r="502">
          <cell r="A502" t="str">
            <v>MALAYSIA:60</v>
          </cell>
        </row>
        <row r="503">
          <cell r="A503" t="str">
            <v>MALDIVES:960</v>
          </cell>
        </row>
        <row r="504">
          <cell r="A504" t="str">
            <v>MALI:223</v>
          </cell>
        </row>
        <row r="505">
          <cell r="A505" t="str">
            <v>MALTA:356</v>
          </cell>
        </row>
        <row r="506">
          <cell r="A506" t="str">
            <v>MARSHALL ISLANDS:692</v>
          </cell>
        </row>
        <row r="507">
          <cell r="A507" t="str">
            <v>MAURITANIA:222</v>
          </cell>
        </row>
        <row r="508">
          <cell r="A508" t="str">
            <v>MAURITIUS:230</v>
          </cell>
        </row>
        <row r="509">
          <cell r="A509" t="str">
            <v>MEXICO:52</v>
          </cell>
        </row>
        <row r="510">
          <cell r="A510" t="str">
            <v>MICRONESIA, FEDERATED STATES OF...:691</v>
          </cell>
        </row>
        <row r="511">
          <cell r="A511" t="str">
            <v>MONACO:377</v>
          </cell>
        </row>
        <row r="512">
          <cell r="A512" t="str">
            <v>MONGOLIA:976</v>
          </cell>
        </row>
        <row r="513">
          <cell r="A513" t="str">
            <v>MONTENEGRO:382</v>
          </cell>
        </row>
        <row r="514">
          <cell r="A514" t="str">
            <v>MOROCCO:212</v>
          </cell>
        </row>
        <row r="515">
          <cell r="A515" t="str">
            <v>MOZAMBIQUE:258</v>
          </cell>
        </row>
        <row r="516">
          <cell r="A516" t="str">
            <v>MYANMAR:95</v>
          </cell>
        </row>
        <row r="517">
          <cell r="A517" t="str">
            <v>NAMIBIA:264</v>
          </cell>
        </row>
        <row r="518">
          <cell r="A518" t="str">
            <v>NAURU:674</v>
          </cell>
        </row>
        <row r="519">
          <cell r="A519" t="str">
            <v>NEPAL:977</v>
          </cell>
        </row>
        <row r="520">
          <cell r="A520" t="str">
            <v>NETHERLANDS:31</v>
          </cell>
        </row>
        <row r="521">
          <cell r="A521" t="str">
            <v>NEW ZEALAND:64</v>
          </cell>
        </row>
        <row r="522">
          <cell r="A522" t="str">
            <v>NICARAGUA:505</v>
          </cell>
        </row>
        <row r="523">
          <cell r="A523" t="str">
            <v>NIGER:227</v>
          </cell>
        </row>
        <row r="524">
          <cell r="A524" t="str">
            <v>NIGERIA:234</v>
          </cell>
        </row>
        <row r="525">
          <cell r="A525" t="str">
            <v>NORWAY:47</v>
          </cell>
        </row>
        <row r="526">
          <cell r="A526" t="str">
            <v>OMAN:968</v>
          </cell>
        </row>
        <row r="527">
          <cell r="A527" t="str">
            <v>PAKISTAN:92</v>
          </cell>
        </row>
        <row r="528">
          <cell r="A528" t="str">
            <v>PALAU:680</v>
          </cell>
        </row>
        <row r="529">
          <cell r="A529" t="str">
            <v>PANAMA:507</v>
          </cell>
        </row>
        <row r="530">
          <cell r="A530" t="str">
            <v>PAPUA NEW GUINEA:675</v>
          </cell>
        </row>
        <row r="531">
          <cell r="A531" t="str">
            <v>PARAGUAY:595</v>
          </cell>
        </row>
        <row r="532">
          <cell r="A532" t="str">
            <v>PERU:51</v>
          </cell>
        </row>
        <row r="533">
          <cell r="A533" t="str">
            <v>PHILIPPINES:63</v>
          </cell>
        </row>
        <row r="534">
          <cell r="A534" t="str">
            <v>POLAND:48</v>
          </cell>
        </row>
        <row r="535">
          <cell r="A535" t="str">
            <v>PORTUGAL:14</v>
          </cell>
        </row>
        <row r="536">
          <cell r="A536" t="str">
            <v>QATAR:974</v>
          </cell>
        </row>
        <row r="537">
          <cell r="A537" t="str">
            <v>REPUBLIC OF KOREA (SOUTH KOREA):82</v>
          </cell>
        </row>
        <row r="538">
          <cell r="A538" t="str">
            <v>REPUBLIC OF MOLDOVA:373</v>
          </cell>
        </row>
        <row r="539">
          <cell r="A539" t="str">
            <v>ROMANIA:40</v>
          </cell>
        </row>
        <row r="540">
          <cell r="A540" t="str">
            <v>RUSSIAN FEDERATION:8</v>
          </cell>
        </row>
        <row r="541">
          <cell r="A541" t="str">
            <v>RWANDA:250</v>
          </cell>
        </row>
        <row r="542">
          <cell r="A542" t="str">
            <v>SAINT KITTS AND NEVIS:1869</v>
          </cell>
        </row>
        <row r="543">
          <cell r="A543" t="str">
            <v>SAINT LUCIA:1758</v>
          </cell>
        </row>
        <row r="544">
          <cell r="A544" t="str">
            <v>SAINT VINCENT AND THE GRENADINES:1784</v>
          </cell>
        </row>
        <row r="545">
          <cell r="A545" t="str">
            <v>SAMOA:685</v>
          </cell>
        </row>
        <row r="546">
          <cell r="A546" t="str">
            <v>SAN MARINO:378</v>
          </cell>
        </row>
        <row r="547">
          <cell r="A547" t="str">
            <v>SAO TOME AND PRINCIPE:239</v>
          </cell>
        </row>
        <row r="548">
          <cell r="A548" t="str">
            <v>SAUDI ARABIA:966</v>
          </cell>
        </row>
        <row r="549">
          <cell r="A549" t="str">
            <v>SENEGAL:221</v>
          </cell>
        </row>
        <row r="550">
          <cell r="A550" t="str">
            <v>SERBIA:381</v>
          </cell>
        </row>
        <row r="551">
          <cell r="A551" t="str">
            <v>SEYCHELLES:248</v>
          </cell>
        </row>
        <row r="552">
          <cell r="A552" t="str">
            <v>SIERRA LEONE:232</v>
          </cell>
        </row>
        <row r="553">
          <cell r="A553" t="str">
            <v>SINGAPORE:65</v>
          </cell>
        </row>
        <row r="554">
          <cell r="A554" t="str">
            <v>SLOVAKIA:421</v>
          </cell>
        </row>
        <row r="555">
          <cell r="A555" t="str">
            <v>SLOVENIA:386</v>
          </cell>
        </row>
        <row r="556">
          <cell r="A556" t="str">
            <v>SOLOMON ISLANDS:677</v>
          </cell>
        </row>
        <row r="557">
          <cell r="A557" t="str">
            <v>SOMALIA:252</v>
          </cell>
        </row>
        <row r="558">
          <cell r="A558" t="str">
            <v>SOUTH AFRICA:28</v>
          </cell>
        </row>
        <row r="559">
          <cell r="A559" t="str">
            <v>SOUTH SUDAN:211</v>
          </cell>
        </row>
        <row r="560">
          <cell r="A560" t="str">
            <v>SPAIN:35</v>
          </cell>
        </row>
        <row r="561">
          <cell r="A561" t="str">
            <v>SRI LANKA:94</v>
          </cell>
        </row>
        <row r="562">
          <cell r="A562" t="str">
            <v>SUDAN:249</v>
          </cell>
        </row>
        <row r="563">
          <cell r="A563" t="str">
            <v>SURINAME:597</v>
          </cell>
        </row>
        <row r="564">
          <cell r="A564" t="str">
            <v>SWAZILAND:268</v>
          </cell>
        </row>
        <row r="565">
          <cell r="A565" t="str">
            <v>SWEDEN:46</v>
          </cell>
        </row>
        <row r="566">
          <cell r="A566" t="str">
            <v>SWITZERLAND:41</v>
          </cell>
        </row>
        <row r="567">
          <cell r="A567" t="str">
            <v>SYRIAN ARAB REPUBLIC:963</v>
          </cell>
        </row>
        <row r="568">
          <cell r="A568" t="str">
            <v>TAJIKISTAN:992</v>
          </cell>
        </row>
        <row r="569">
          <cell r="A569" t="str">
            <v>THAILAND:66</v>
          </cell>
        </row>
        <row r="570">
          <cell r="A570" t="str">
            <v>TIMOR-LESTE:670</v>
          </cell>
        </row>
        <row r="571">
          <cell r="A571" t="str">
            <v>TOGO:228</v>
          </cell>
        </row>
        <row r="572">
          <cell r="A572" t="str">
            <v>TONGA:676</v>
          </cell>
        </row>
        <row r="573">
          <cell r="A573" t="str">
            <v>TRINIDAD AND TOBAGO:1868</v>
          </cell>
        </row>
        <row r="574">
          <cell r="A574" t="str">
            <v>TUNISIA:216</v>
          </cell>
        </row>
        <row r="575">
          <cell r="A575" t="str">
            <v>TURKEY:90</v>
          </cell>
        </row>
        <row r="576">
          <cell r="A576" t="str">
            <v>TURKMENISTAN:993</v>
          </cell>
        </row>
        <row r="577">
          <cell r="A577" t="str">
            <v>TUVALU:688</v>
          </cell>
        </row>
        <row r="578">
          <cell r="A578" t="str">
            <v>UGANDA:256</v>
          </cell>
        </row>
        <row r="579">
          <cell r="A579" t="str">
            <v>UKRAINE:380</v>
          </cell>
        </row>
        <row r="580">
          <cell r="A580" t="str">
            <v>UNITED ARAB EMIRATES:971</v>
          </cell>
        </row>
        <row r="581">
          <cell r="A581" t="str">
            <v>UNITED KINGDOM OF GREAT BRITAIN AND NORTHERN IRELAND:44</v>
          </cell>
        </row>
        <row r="582">
          <cell r="A582" t="str">
            <v>UNITED REPUBLIC OF TANZANIA:255</v>
          </cell>
        </row>
        <row r="583">
          <cell r="A583" t="str">
            <v>UNITED STATES OF AMERICA:2</v>
          </cell>
        </row>
        <row r="584">
          <cell r="A584" t="str">
            <v>URUGUAY:598</v>
          </cell>
        </row>
        <row r="585">
          <cell r="A585" t="str">
            <v>UZBEKISTAN:998</v>
          </cell>
        </row>
        <row r="586">
          <cell r="A586" t="str">
            <v>VANUATU:678</v>
          </cell>
        </row>
        <row r="587">
          <cell r="A587" t="str">
            <v>VENEZUELA, BOLIVARIAN REPUBLIC OF...:58</v>
          </cell>
        </row>
        <row r="588">
          <cell r="A588" t="str">
            <v>VIETNAM:84</v>
          </cell>
        </row>
        <row r="589">
          <cell r="A589" t="str">
            <v>YEMEN:967</v>
          </cell>
        </row>
        <row r="590">
          <cell r="A590" t="str">
            <v>ZAMBIA:260</v>
          </cell>
        </row>
        <row r="591">
          <cell r="A591" t="str">
            <v>ZIMBABWE:263</v>
          </cell>
        </row>
        <row r="592">
          <cell r="A592" t="str">
            <v>OTHERS:9999</v>
          </cell>
        </row>
      </sheetData>
      <sheetData sheetId="32">
        <row r="8">
          <cell r="J8">
            <v>0</v>
          </cell>
        </row>
        <row r="9">
          <cell r="J9">
            <v>0</v>
          </cell>
        </row>
        <row r="10">
          <cell r="J10">
            <v>0</v>
          </cell>
        </row>
        <row r="11">
          <cell r="J11">
            <v>0</v>
          </cell>
        </row>
        <row r="12">
          <cell r="J12">
            <v>0</v>
          </cell>
        </row>
        <row r="13">
          <cell r="J13">
            <v>0</v>
          </cell>
        </row>
        <row r="14">
          <cell r="J14">
            <v>0</v>
          </cell>
        </row>
        <row r="17">
          <cell r="G17">
            <v>0</v>
          </cell>
        </row>
        <row r="18">
          <cell r="G18">
            <v>0</v>
          </cell>
        </row>
        <row r="401">
          <cell r="B401" t="str">
            <v> AFGHANISTAN:93</v>
          </cell>
        </row>
        <row r="402">
          <cell r="B402" t="str">
            <v> ALASKA :1907</v>
          </cell>
        </row>
        <row r="403">
          <cell r="B403" t="str">
            <v> ALBANIA :355</v>
          </cell>
        </row>
        <row r="404">
          <cell r="B404" t="str">
            <v> ALGERIA :213</v>
          </cell>
        </row>
        <row r="405">
          <cell r="B405" t="str">
            <v> ANDORRA :376</v>
          </cell>
        </row>
        <row r="406">
          <cell r="B406" t="str">
            <v> ANGOLA:244</v>
          </cell>
        </row>
        <row r="407">
          <cell r="B407" t="str">
            <v> ANGUILLA:1264</v>
          </cell>
        </row>
        <row r="408">
          <cell r="B408" t="str">
            <v> ANTIGUA :1268</v>
          </cell>
        </row>
        <row r="409">
          <cell r="B409" t="str">
            <v> ARGENTINA :54</v>
          </cell>
        </row>
        <row r="410">
          <cell r="B410" t="str">
            <v> ARMENIA :374</v>
          </cell>
        </row>
        <row r="411">
          <cell r="B411" t="str">
            <v> ARUBA :297</v>
          </cell>
        </row>
        <row r="412">
          <cell r="B412" t="str">
            <v> ASCENSION:247</v>
          </cell>
        </row>
        <row r="413">
          <cell r="B413" t="str">
            <v> AUSTRALIA :61</v>
          </cell>
        </row>
        <row r="414">
          <cell r="B414" t="str">
            <v> AUSTRIA :43</v>
          </cell>
        </row>
        <row r="415">
          <cell r="B415" t="str">
            <v> AZERBAIJAN REPUBLIC:994</v>
          </cell>
        </row>
        <row r="416">
          <cell r="B416" t="str">
            <v> AZORES:351</v>
          </cell>
        </row>
        <row r="417">
          <cell r="B417" t="str">
            <v> BAHAMAS:1242</v>
          </cell>
        </row>
        <row r="418">
          <cell r="B418" t="str">
            <v> BAHARIN :973</v>
          </cell>
        </row>
        <row r="419">
          <cell r="B419" t="str">
            <v> BANGLADESH:880</v>
          </cell>
        </row>
        <row r="420">
          <cell r="B420" t="str">
            <v> BARBADOS :1246</v>
          </cell>
        </row>
        <row r="421">
          <cell r="B421" t="str">
            <v> BELARUS :375</v>
          </cell>
        </row>
        <row r="422">
          <cell r="B422" t="str">
            <v> BELGIUM :32</v>
          </cell>
        </row>
        <row r="423">
          <cell r="B423" t="str">
            <v> BELIZE:501</v>
          </cell>
        </row>
        <row r="424">
          <cell r="B424" t="str">
            <v> BENIN :229</v>
          </cell>
        </row>
        <row r="425">
          <cell r="B425" t="str">
            <v> BHUTAN :975</v>
          </cell>
        </row>
        <row r="426">
          <cell r="B426" t="str">
            <v> BOLIVIA :591</v>
          </cell>
        </row>
        <row r="427">
          <cell r="B427" t="str">
            <v> BOSNIA &amp; HERZEGOVINA :387</v>
          </cell>
        </row>
        <row r="428">
          <cell r="B428" t="str">
            <v> BOTSWANA, REPUBLIC OF:267</v>
          </cell>
        </row>
        <row r="429">
          <cell r="B429" t="str">
            <v> BRAZIL:55</v>
          </cell>
        </row>
        <row r="430">
          <cell r="B430" t="str">
            <v> BRUNEI :673</v>
          </cell>
        </row>
        <row r="431">
          <cell r="B431" t="str">
            <v> BULGARIA :359</v>
          </cell>
        </row>
        <row r="432">
          <cell r="B432" t="str">
            <v> BURKINA FASSO :226</v>
          </cell>
        </row>
        <row r="433">
          <cell r="B433" t="str">
            <v> BURUNDI :257</v>
          </cell>
        </row>
        <row r="434">
          <cell r="B434" t="str">
            <v> CANADA :1</v>
          </cell>
        </row>
        <row r="435">
          <cell r="B435" t="str">
            <v> CANARY ISLAND :34</v>
          </cell>
        </row>
        <row r="436">
          <cell r="B436" t="str">
            <v> CAPE VERDE :238</v>
          </cell>
        </row>
        <row r="437">
          <cell r="B437" t="str">
            <v> CAYMAN ISLAND :1345</v>
          </cell>
        </row>
        <row r="438">
          <cell r="B438" t="str">
            <v> CENTRAL AFRICAN REPUBLIC:236</v>
          </cell>
        </row>
        <row r="439">
          <cell r="B439" t="str">
            <v> CHILE :56</v>
          </cell>
        </row>
        <row r="440">
          <cell r="B440" t="str">
            <v> CHINA:86</v>
          </cell>
        </row>
        <row r="441">
          <cell r="B441" t="str">
            <v> CHRISTMAS ISLAND :61</v>
          </cell>
        </row>
        <row r="442">
          <cell r="B442" t="str">
            <v> CISKEI :27</v>
          </cell>
        </row>
        <row r="443">
          <cell r="B443" t="str">
            <v> COCOSKEELING ISLAND :672</v>
          </cell>
        </row>
        <row r="444">
          <cell r="B444" t="str">
            <v> COLOMBIA:57</v>
          </cell>
        </row>
        <row r="445">
          <cell r="B445" t="str">
            <v> COOK ISLAND :682</v>
          </cell>
        </row>
        <row r="446">
          <cell r="B446" t="str">
            <v> COSTA RICA :506</v>
          </cell>
        </row>
        <row r="447">
          <cell r="B447" t="str">
            <v> CROATIA :385</v>
          </cell>
        </row>
        <row r="448">
          <cell r="B448" t="str">
            <v> CUBA :53</v>
          </cell>
        </row>
        <row r="449">
          <cell r="B449" t="str">
            <v> CYPRUS :357</v>
          </cell>
        </row>
        <row r="450">
          <cell r="B450" t="str">
            <v> CZECH REPUBLIC :420</v>
          </cell>
        </row>
        <row r="451">
          <cell r="B451" t="str">
            <v> DIEGO GARCIA:246</v>
          </cell>
        </row>
        <row r="452">
          <cell r="B452" t="str">
            <v> DJIBOUTI :253</v>
          </cell>
        </row>
        <row r="453">
          <cell r="B453" t="str">
            <v> DOMANICCAN REPUBLIC :1809</v>
          </cell>
        </row>
        <row r="454">
          <cell r="B454" t="str">
            <v> DOMINICA ISLAND:1767</v>
          </cell>
        </row>
        <row r="455">
          <cell r="B455" t="str">
            <v> EAST TIMOR :670</v>
          </cell>
        </row>
        <row r="456">
          <cell r="B456" t="str">
            <v> EGYPT:20</v>
          </cell>
        </row>
        <row r="457">
          <cell r="B457" t="str">
            <v> EL SALVADOR :503</v>
          </cell>
        </row>
        <row r="458">
          <cell r="B458" t="str">
            <v> EQUATORIAL GUINEA:240</v>
          </cell>
        </row>
        <row r="459">
          <cell r="B459" t="str">
            <v> ERITREA :291</v>
          </cell>
        </row>
        <row r="460">
          <cell r="B460" t="str">
            <v> ESTONIA :372</v>
          </cell>
        </row>
        <row r="461">
          <cell r="B461" t="str">
            <v> ETHIOPIA :251</v>
          </cell>
        </row>
        <row r="462">
          <cell r="B462" t="str">
            <v> FALKLAND ISLAND :500</v>
          </cell>
        </row>
        <row r="463">
          <cell r="B463" t="str">
            <v> FAROE ISLAND :298</v>
          </cell>
        </row>
        <row r="464">
          <cell r="B464" t="str">
            <v> FIJI REPUBLIC:679</v>
          </cell>
        </row>
        <row r="465">
          <cell r="B465" t="str">
            <v> FINLAND :358</v>
          </cell>
        </row>
        <row r="466">
          <cell r="B466" t="str">
            <v> FR POLYNESIA :689</v>
          </cell>
        </row>
        <row r="467">
          <cell r="B467" t="str">
            <v> FRANCE:33</v>
          </cell>
        </row>
        <row r="468">
          <cell r="B468" t="str">
            <v> FRENCH GUIANA :594</v>
          </cell>
        </row>
        <row r="469">
          <cell r="B469" t="str">
            <v> GABONESE REPUBLIC :241</v>
          </cell>
        </row>
        <row r="470">
          <cell r="B470" t="str">
            <v> GAMBIA :220</v>
          </cell>
        </row>
        <row r="471">
          <cell r="B471" t="str">
            <v> GEORGIA :995</v>
          </cell>
        </row>
        <row r="472">
          <cell r="B472" t="str">
            <v> GIBRALTOR :350</v>
          </cell>
        </row>
        <row r="473">
          <cell r="B473" t="str">
            <v> GREENLAND:299</v>
          </cell>
        </row>
        <row r="474">
          <cell r="B474" t="str">
            <v> GUADELOPE :590</v>
          </cell>
        </row>
        <row r="475">
          <cell r="B475" t="str">
            <v> GUATEMALA :502</v>
          </cell>
        </row>
        <row r="476">
          <cell r="B476" t="str">
            <v> GUINEA BISSAU :245</v>
          </cell>
        </row>
        <row r="477">
          <cell r="B477" t="str">
            <v> GUINEA REPUBLIC :224</v>
          </cell>
        </row>
        <row r="478">
          <cell r="B478" t="str">
            <v> GUYANA REPUBLIC:592</v>
          </cell>
        </row>
        <row r="479">
          <cell r="B479" t="str">
            <v> HAITI REPUBLIC :509</v>
          </cell>
        </row>
        <row r="480">
          <cell r="B480" t="str">
            <v> HAWAII :1808</v>
          </cell>
        </row>
        <row r="481">
          <cell r="B481" t="str">
            <v> HUNGARY :36</v>
          </cell>
        </row>
        <row r="482">
          <cell r="B482" t="str">
            <v> ICELAND :354</v>
          </cell>
        </row>
        <row r="483">
          <cell r="B483" t="str">
            <v> INDONESIA:62</v>
          </cell>
        </row>
        <row r="484">
          <cell r="B484" t="str">
            <v> IRAN :98</v>
          </cell>
        </row>
        <row r="485">
          <cell r="B485" t="str">
            <v> IRAQ :964</v>
          </cell>
        </row>
        <row r="486">
          <cell r="B486" t="str">
            <v> IRELAND :353</v>
          </cell>
        </row>
        <row r="487">
          <cell r="B487" t="str">
            <v> ISRAEL :972</v>
          </cell>
        </row>
        <row r="488">
          <cell r="B488" t="str">
            <v> ITALY:39</v>
          </cell>
        </row>
        <row r="489">
          <cell r="B489" t="str">
            <v> IVORY COAST (COTE D' IVORIE):225</v>
          </cell>
        </row>
        <row r="490">
          <cell r="B490" t="str">
            <v> JAMAICA :1876</v>
          </cell>
        </row>
        <row r="491">
          <cell r="B491" t="str">
            <v> JAPAN :81</v>
          </cell>
        </row>
        <row r="492">
          <cell r="B492" t="str">
            <v> JORDAN :962</v>
          </cell>
        </row>
        <row r="493">
          <cell r="B493" t="str">
            <v> KAMPUCHEA (CAMBODIA) :855</v>
          </cell>
        </row>
        <row r="494">
          <cell r="B494" t="str">
            <v> KAZAKISTAN :7</v>
          </cell>
        </row>
        <row r="495">
          <cell r="B495" t="str">
            <v> KENYA :254</v>
          </cell>
        </row>
        <row r="496">
          <cell r="B496" t="str">
            <v> KIRGHISTAN:996</v>
          </cell>
        </row>
        <row r="497">
          <cell r="B497" t="str">
            <v> KIRIBATI :686</v>
          </cell>
        </row>
        <row r="498">
          <cell r="B498" t="str">
            <v> KUWAIT :965</v>
          </cell>
        </row>
        <row r="499">
          <cell r="B499" t="str">
            <v> LAOS :856</v>
          </cell>
        </row>
        <row r="500">
          <cell r="B500" t="str">
            <v> LATVIA:371</v>
          </cell>
        </row>
        <row r="501">
          <cell r="B501" t="str">
            <v> LEBANON :961</v>
          </cell>
        </row>
        <row r="502">
          <cell r="B502" t="str">
            <v> LESOTHO :266</v>
          </cell>
        </row>
        <row r="503">
          <cell r="B503" t="str">
            <v> LIBERIA :231</v>
          </cell>
        </row>
        <row r="504">
          <cell r="B504" t="str">
            <v> LIBYA :218</v>
          </cell>
        </row>
        <row r="505">
          <cell r="B505" t="str">
            <v> LIECHTENSTEIN :423</v>
          </cell>
        </row>
        <row r="506">
          <cell r="B506" t="str">
            <v> LITHVANIA:370</v>
          </cell>
        </row>
        <row r="507">
          <cell r="B507" t="str">
            <v> MACEDONIA :389</v>
          </cell>
        </row>
        <row r="508">
          <cell r="B508" t="str">
            <v> MADEIRA ISLAND :351</v>
          </cell>
        </row>
        <row r="509">
          <cell r="B509" t="str">
            <v> MALAWI :265</v>
          </cell>
        </row>
        <row r="510">
          <cell r="B510" t="str">
            <v> MALAYSIA :60</v>
          </cell>
        </row>
        <row r="511">
          <cell r="B511" t="str">
            <v> MALDIVES:960</v>
          </cell>
        </row>
        <row r="512">
          <cell r="B512" t="str">
            <v> MALI :223</v>
          </cell>
        </row>
        <row r="513">
          <cell r="B513" t="str">
            <v> MALTA :356</v>
          </cell>
        </row>
        <row r="514">
          <cell r="B514" t="str">
            <v> MANGOLIA :976</v>
          </cell>
        </row>
        <row r="515">
          <cell r="B515" t="str">
            <v> MARIANA ISLAND :1670</v>
          </cell>
        </row>
        <row r="516">
          <cell r="B516" t="str">
            <v> MARSHALL ISLAND :692</v>
          </cell>
        </row>
        <row r="517">
          <cell r="B517" t="str">
            <v> MARTINIQUE :596</v>
          </cell>
        </row>
        <row r="518">
          <cell r="B518" t="str">
            <v> MAURITANIA :222</v>
          </cell>
        </row>
        <row r="519">
          <cell r="B519" t="str">
            <v> MAURITIUS:230</v>
          </cell>
        </row>
        <row r="520">
          <cell r="B520" t="str">
            <v> MAYOTTE :269</v>
          </cell>
        </row>
        <row r="521">
          <cell r="B521" t="str">
            <v> MEXICO:52</v>
          </cell>
        </row>
        <row r="522">
          <cell r="B522" t="str">
            <v> MICRONESIA :691</v>
          </cell>
        </row>
        <row r="523">
          <cell r="B523" t="str">
            <v> MONTSERRAT :1664</v>
          </cell>
        </row>
        <row r="524">
          <cell r="B524" t="str">
            <v> MOZAMBIQUE :258</v>
          </cell>
        </row>
        <row r="525">
          <cell r="B525" t="str">
            <v> NAMIBIA :264</v>
          </cell>
        </row>
        <row r="526">
          <cell r="B526" t="str">
            <v> NEPAL :977</v>
          </cell>
        </row>
        <row r="527">
          <cell r="B527" t="str">
            <v> NETHERLANDS :31</v>
          </cell>
        </row>
        <row r="528">
          <cell r="B528" t="str">
            <v> NETHERLANDS ANTHILLES :599</v>
          </cell>
        </row>
        <row r="529">
          <cell r="B529" t="str">
            <v> NEW CALEDONIA :687</v>
          </cell>
        </row>
        <row r="530">
          <cell r="B530" t="str">
            <v> NEW ZEALAND:64</v>
          </cell>
        </row>
        <row r="531">
          <cell r="B531" t="str">
            <v> NICARAGUA:505</v>
          </cell>
        </row>
        <row r="532">
          <cell r="B532" t="str">
            <v> NIGER :227</v>
          </cell>
        </row>
        <row r="533">
          <cell r="B533" t="str">
            <v> NIGERIA :234</v>
          </cell>
        </row>
        <row r="534">
          <cell r="B534" t="str">
            <v> NIUE ISLAND :683</v>
          </cell>
        </row>
        <row r="535">
          <cell r="B535" t="str">
            <v> NORFORK ISLAND:672</v>
          </cell>
        </row>
        <row r="536">
          <cell r="B536" t="str">
            <v> NORTH KOREA:850</v>
          </cell>
        </row>
        <row r="537">
          <cell r="B537" t="str">
            <v> PAKISTAN:92</v>
          </cell>
        </row>
        <row r="538">
          <cell r="B538" t="str">
            <v> PALAU :680</v>
          </cell>
        </row>
        <row r="539">
          <cell r="B539" t="str">
            <v> PALESTINE:970</v>
          </cell>
        </row>
        <row r="540">
          <cell r="B540" t="str">
            <v> PANAMA :507</v>
          </cell>
        </row>
        <row r="541">
          <cell r="B541" t="str">
            <v> PAPUA NEW GUINEA :675</v>
          </cell>
        </row>
        <row r="542">
          <cell r="B542" t="str">
            <v> PARAGUAY :595</v>
          </cell>
        </row>
        <row r="543">
          <cell r="B543" t="str">
            <v> PERU :51</v>
          </cell>
        </row>
        <row r="544">
          <cell r="B544" t="str">
            <v> PHILIPPINES:63</v>
          </cell>
        </row>
        <row r="545">
          <cell r="B545" t="str">
            <v> POLAND :48</v>
          </cell>
        </row>
        <row r="546">
          <cell r="B546" t="str">
            <v> PORTUGAL:351</v>
          </cell>
        </row>
        <row r="547">
          <cell r="B547" t="str">
            <v> PUERTO RICO:1787</v>
          </cell>
        </row>
        <row r="548">
          <cell r="B548" t="str">
            <v> QATAR :974</v>
          </cell>
        </row>
        <row r="549">
          <cell r="B549" t="str">
            <v> REUNION :262</v>
          </cell>
        </row>
        <row r="550">
          <cell r="B550" t="str">
            <v> RODRIGUES ISLAND :230</v>
          </cell>
        </row>
        <row r="551">
          <cell r="B551" t="str">
            <v> ROMANIA:40</v>
          </cell>
        </row>
        <row r="552">
          <cell r="B552" t="str">
            <v> RUSSIA:7</v>
          </cell>
        </row>
        <row r="553">
          <cell r="B553" t="str">
            <v> RWANDESE REPUBLIC:250</v>
          </cell>
        </row>
        <row r="554">
          <cell r="B554" t="str">
            <v> SAMOA AMERICAN:684</v>
          </cell>
        </row>
        <row r="555">
          <cell r="B555" t="str">
            <v> SAMOA WESTERN :685</v>
          </cell>
        </row>
        <row r="556">
          <cell r="B556" t="str">
            <v> SAN MARINO:378</v>
          </cell>
        </row>
        <row r="557">
          <cell r="B557" t="str">
            <v> SAUDI ARABIA:966</v>
          </cell>
        </row>
        <row r="558">
          <cell r="B558" t="str">
            <v> SENEGAL:221</v>
          </cell>
        </row>
        <row r="559">
          <cell r="B559" t="str">
            <v> SEYCHELLES :248</v>
          </cell>
        </row>
        <row r="560">
          <cell r="B560" t="str">
            <v> SIERRALEONE:232</v>
          </cell>
        </row>
        <row r="561">
          <cell r="B561" t="str">
            <v> SINGAPORE :65</v>
          </cell>
        </row>
        <row r="562">
          <cell r="B562" t="str">
            <v> SLOVAK REPUBLIC :421</v>
          </cell>
        </row>
        <row r="563">
          <cell r="B563" t="str">
            <v> SLOVENIA:386</v>
          </cell>
        </row>
        <row r="564">
          <cell r="B564" t="str">
            <v> SOLOMAN ISLAND :677</v>
          </cell>
        </row>
        <row r="565">
          <cell r="B565" t="str">
            <v> SOMALIA DEMOCRATIC REPUBLIC :252</v>
          </cell>
        </row>
        <row r="566">
          <cell r="B566" t="str">
            <v> SOUTH AFRICA :27</v>
          </cell>
        </row>
        <row r="567">
          <cell r="B567" t="str">
            <v> SOUTH KOREA :82</v>
          </cell>
        </row>
        <row r="568">
          <cell r="B568" t="str">
            <v> SPAIN :34</v>
          </cell>
        </row>
        <row r="569">
          <cell r="B569" t="str">
            <v> SRILANKA :94</v>
          </cell>
        </row>
        <row r="570">
          <cell r="B570" t="str">
            <v> ST. HELENA :290</v>
          </cell>
        </row>
        <row r="571">
          <cell r="B571" t="str">
            <v> ST. KITTS/NAVIS ISLAND :1869</v>
          </cell>
        </row>
        <row r="572">
          <cell r="B572" t="str">
            <v> ST. LUCIA :1758</v>
          </cell>
        </row>
        <row r="573">
          <cell r="B573" t="str">
            <v> ST. PIERRE &amp; MIQUELIOM:508</v>
          </cell>
        </row>
        <row r="574">
          <cell r="B574" t="str">
            <v> ST. TOME &amp; PRINCEP :239</v>
          </cell>
        </row>
        <row r="575">
          <cell r="B575" t="str">
            <v> ST. VINCENT &amp; THE GRENADIAN:1784</v>
          </cell>
        </row>
        <row r="576">
          <cell r="B576" t="str">
            <v> SUDAN :249</v>
          </cell>
        </row>
        <row r="577">
          <cell r="B577" t="str">
            <v> SURINAM :597</v>
          </cell>
        </row>
        <row r="578">
          <cell r="B578" t="str">
            <v> SWAZILAND :268</v>
          </cell>
        </row>
        <row r="579">
          <cell r="B579" t="str">
            <v> SWITZERLAND:41</v>
          </cell>
        </row>
        <row r="580">
          <cell r="B580" t="str">
            <v> SYRIA :963</v>
          </cell>
        </row>
        <row r="581">
          <cell r="B581" t="str">
            <v> TAIWAN:886</v>
          </cell>
        </row>
        <row r="582">
          <cell r="B582" t="str">
            <v> TANZANIA :255</v>
          </cell>
        </row>
        <row r="583">
          <cell r="B583" t="str">
            <v> TAZAKISTAN :992</v>
          </cell>
        </row>
        <row r="584">
          <cell r="B584" t="str">
            <v> THAILAND :66</v>
          </cell>
        </row>
        <row r="585">
          <cell r="B585" t="str">
            <v> TOGOLESE REPUBLIC :228</v>
          </cell>
        </row>
        <row r="586">
          <cell r="B586" t="str">
            <v> TOKELAU ISLAND :690</v>
          </cell>
        </row>
        <row r="587">
          <cell r="B587" t="str">
            <v> TRANSKEI :27</v>
          </cell>
        </row>
        <row r="588">
          <cell r="B588" t="str">
            <v> TRINIDAD &amp; TOBAGO:1868</v>
          </cell>
        </row>
        <row r="589">
          <cell r="B589" t="str">
            <v> TUNISIA :216</v>
          </cell>
        </row>
        <row r="590">
          <cell r="B590" t="str">
            <v> TURKEY :90</v>
          </cell>
        </row>
        <row r="591">
          <cell r="B591" t="str">
            <v> TURKMENISTAN :993</v>
          </cell>
        </row>
        <row r="592">
          <cell r="B592" t="str">
            <v> TURKS &amp; CAICOS ISLANDS :1649</v>
          </cell>
        </row>
        <row r="593">
          <cell r="B593" t="str">
            <v> TUVALU :688</v>
          </cell>
        </row>
        <row r="594">
          <cell r="B594" t="str">
            <v> UAE :971</v>
          </cell>
        </row>
        <row r="595">
          <cell r="B595" t="str">
            <v> UK :44</v>
          </cell>
        </row>
        <row r="596">
          <cell r="B596" t="str">
            <v> UKRAINE :380</v>
          </cell>
        </row>
        <row r="597">
          <cell r="B597" t="str">
            <v> USA :1</v>
          </cell>
        </row>
        <row r="598">
          <cell r="B598" t="str">
            <v> UZBEKISTAN :998</v>
          </cell>
        </row>
        <row r="599">
          <cell r="B599" t="str">
            <v> VANAUTU :678</v>
          </cell>
        </row>
        <row r="600">
          <cell r="B600" t="str">
            <v> VATICAN CITY :39</v>
          </cell>
        </row>
        <row r="601">
          <cell r="B601" t="str">
            <v> VENDA :27</v>
          </cell>
        </row>
        <row r="602">
          <cell r="B602" t="str">
            <v> VENEZUELA:58</v>
          </cell>
        </row>
        <row r="603">
          <cell r="B603" t="str">
            <v> VIETNAM :84</v>
          </cell>
        </row>
        <row r="604">
          <cell r="B604" t="str">
            <v> VIRGIN ISLAND (BRI) :1284</v>
          </cell>
        </row>
        <row r="605">
          <cell r="B605" t="str">
            <v> VIRGIN ISLAND (USA):1340</v>
          </cell>
        </row>
        <row r="606">
          <cell r="B606" t="str">
            <v> WALLIS &amp; FUTUNA ISLAND :681</v>
          </cell>
        </row>
        <row r="607">
          <cell r="B607" t="str">
            <v> YUGOSLAVIA :381</v>
          </cell>
        </row>
        <row r="608">
          <cell r="B608" t="str">
            <v> ZAIRE :243</v>
          </cell>
        </row>
        <row r="609">
          <cell r="B609" t="str">
            <v> ZAMBIA :260</v>
          </cell>
        </row>
        <row r="610">
          <cell r="B610" t="str">
            <v> ZIMBABWE :263</v>
          </cell>
        </row>
        <row r="611">
          <cell r="B611" t="str">
            <v>BERMUDA :1441</v>
          </cell>
        </row>
        <row r="612">
          <cell r="B612" t="str">
            <v>BOPUPATSWANA:27</v>
          </cell>
        </row>
        <row r="613">
          <cell r="B613" t="str">
            <v>CAMEROON :237</v>
          </cell>
        </row>
        <row r="614">
          <cell r="B614" t="str">
            <v>CHAD :235</v>
          </cell>
        </row>
        <row r="615">
          <cell r="B615" t="str">
            <v>COMOROS :269</v>
          </cell>
        </row>
        <row r="616">
          <cell r="B616" t="str">
            <v>CONGO :242</v>
          </cell>
        </row>
        <row r="617">
          <cell r="B617" t="str">
            <v>DENMARK :45</v>
          </cell>
        </row>
        <row r="618">
          <cell r="B618" t="str">
            <v>ECUADOR :593</v>
          </cell>
        </row>
        <row r="619">
          <cell r="B619" t="str">
            <v>GERMANY :49</v>
          </cell>
        </row>
        <row r="620">
          <cell r="B620" t="str">
            <v>GHANA :233</v>
          </cell>
        </row>
        <row r="621">
          <cell r="B621" t="str">
            <v>GREECE :30</v>
          </cell>
        </row>
        <row r="622">
          <cell r="B622" t="str">
            <v>GRENEDA :1473</v>
          </cell>
        </row>
        <row r="623">
          <cell r="B623" t="str">
            <v>GUAM :1671</v>
          </cell>
        </row>
        <row r="624">
          <cell r="B624" t="str">
            <v>HONDURAS :504</v>
          </cell>
        </row>
        <row r="625">
          <cell r="B625" t="str">
            <v>HONGKONG:852</v>
          </cell>
        </row>
        <row r="626">
          <cell r="B626" t="str">
            <v>LUXUMBURG:352</v>
          </cell>
        </row>
        <row r="627">
          <cell r="B627" t="str">
            <v>MACAO:853</v>
          </cell>
        </row>
        <row r="628">
          <cell r="B628" t="str">
            <v>MADAGASCAR:261</v>
          </cell>
        </row>
        <row r="629">
          <cell r="B629" t="str">
            <v>MOLDOVA :373</v>
          </cell>
        </row>
        <row r="630">
          <cell r="B630" t="str">
            <v>MONACO :377</v>
          </cell>
        </row>
        <row r="631">
          <cell r="B631" t="str">
            <v>MOROCCO :212</v>
          </cell>
        </row>
        <row r="632">
          <cell r="B632" t="str">
            <v>MYANMAR :95</v>
          </cell>
        </row>
        <row r="633">
          <cell r="B633" t="str">
            <v>NAURU :674</v>
          </cell>
        </row>
        <row r="634">
          <cell r="B634" t="str">
            <v>NORWAY :47</v>
          </cell>
        </row>
        <row r="635">
          <cell r="B635" t="str">
            <v>OMAN :968</v>
          </cell>
        </row>
        <row r="636">
          <cell r="B636" t="str">
            <v>SWEDEN :46</v>
          </cell>
        </row>
        <row r="637">
          <cell r="B637" t="str">
            <v>TONGA :676</v>
          </cell>
        </row>
        <row r="638">
          <cell r="B638" t="str">
            <v>UGANDA :256</v>
          </cell>
        </row>
        <row r="639">
          <cell r="B639" t="str">
            <v>URUGUAY:598</v>
          </cell>
        </row>
        <row r="640">
          <cell r="B640" t="str">
            <v>YEMEN :967</v>
          </cell>
        </row>
      </sheetData>
      <sheetData sheetId="33">
        <row r="24">
          <cell r="J24">
            <v>0</v>
          </cell>
        </row>
        <row r="25">
          <cell r="J25">
            <v>0</v>
          </cell>
        </row>
        <row r="26">
          <cell r="J26">
            <v>0</v>
          </cell>
        </row>
        <row r="27">
          <cell r="J27">
            <v>0</v>
          </cell>
        </row>
        <row r="28">
          <cell r="J28">
            <v>0</v>
          </cell>
        </row>
        <row r="29">
          <cell r="J29">
            <v>0</v>
          </cell>
        </row>
        <row r="30">
          <cell r="J30">
            <v>0</v>
          </cell>
        </row>
      </sheetData>
      <sheetData sheetId="34">
        <row r="13">
          <cell r="F13">
            <v>0</v>
          </cell>
          <cell r="G13">
            <v>0</v>
          </cell>
          <cell r="H13">
            <v>0</v>
          </cell>
        </row>
        <row r="16">
          <cell r="H16">
            <v>0</v>
          </cell>
        </row>
        <row r="17">
          <cell r="H17">
            <v>0</v>
          </cell>
        </row>
        <row r="400">
          <cell r="A400" t="str">
            <v>AFGHANISTAN:93</v>
          </cell>
        </row>
        <row r="401">
          <cell r="A401" t="str">
            <v>ALBANIA:355</v>
          </cell>
        </row>
        <row r="402">
          <cell r="A402" t="str">
            <v>ALGERIA:213</v>
          </cell>
        </row>
        <row r="403">
          <cell r="A403" t="str">
            <v>ANDORRA:376</v>
          </cell>
        </row>
        <row r="404">
          <cell r="A404" t="str">
            <v>ANGOLA:244</v>
          </cell>
        </row>
        <row r="405">
          <cell r="A405" t="str">
            <v>ANTIGUA AND BARBUDA:1268</v>
          </cell>
        </row>
        <row r="406">
          <cell r="A406" t="str">
            <v>ARGENTINA:54</v>
          </cell>
        </row>
        <row r="407">
          <cell r="A407" t="str">
            <v>ARMENIA:374</v>
          </cell>
        </row>
        <row r="408">
          <cell r="A408" t="str">
            <v>AUSTRALIA:61</v>
          </cell>
        </row>
        <row r="409">
          <cell r="A409" t="str">
            <v>AUSTRIA:43</v>
          </cell>
        </row>
        <row r="410">
          <cell r="A410" t="str">
            <v>AZERBAIJAN:994</v>
          </cell>
        </row>
        <row r="411">
          <cell r="A411" t="str">
            <v>BAHAMAS:1242</v>
          </cell>
        </row>
        <row r="412">
          <cell r="A412" t="str">
            <v>BAHRAIN:973</v>
          </cell>
        </row>
        <row r="413">
          <cell r="A413" t="str">
            <v>BANGLADESH:880</v>
          </cell>
        </row>
        <row r="414">
          <cell r="A414" t="str">
            <v>BARBADOS:1246</v>
          </cell>
        </row>
        <row r="415">
          <cell r="A415" t="str">
            <v>BELARUS:375</v>
          </cell>
        </row>
        <row r="416">
          <cell r="A416" t="str">
            <v>BELGIUM:32</v>
          </cell>
        </row>
        <row r="417">
          <cell r="A417" t="str">
            <v>BELIZE:501</v>
          </cell>
        </row>
        <row r="418">
          <cell r="A418" t="str">
            <v>BENIN:229</v>
          </cell>
        </row>
        <row r="419">
          <cell r="A419" t="str">
            <v>BHUTAN:975</v>
          </cell>
        </row>
        <row r="420">
          <cell r="A420" t="str">
            <v>BOLIVIA :591</v>
          </cell>
        </row>
        <row r="421">
          <cell r="A421" t="str">
            <v>BOSNIA AND HERZEGOVINA:387</v>
          </cell>
        </row>
        <row r="422">
          <cell r="A422" t="str">
            <v>BOTSWANA:267</v>
          </cell>
        </row>
        <row r="423">
          <cell r="A423" t="str">
            <v>BRAZIL:55</v>
          </cell>
        </row>
        <row r="424">
          <cell r="A424" t="str">
            <v>BRUNEI DARUSSALAM:673</v>
          </cell>
        </row>
        <row r="425">
          <cell r="A425" t="str">
            <v>BULGARIA:359</v>
          </cell>
        </row>
        <row r="426">
          <cell r="A426" t="str">
            <v>BURKINA FASO:226</v>
          </cell>
        </row>
        <row r="427">
          <cell r="A427" t="str">
            <v>BURUNDI:257</v>
          </cell>
        </row>
        <row r="428">
          <cell r="A428" t="str">
            <v>CAMBODIA:855</v>
          </cell>
        </row>
        <row r="429">
          <cell r="A429" t="str">
            <v>CAMEROON:237</v>
          </cell>
        </row>
        <row r="430">
          <cell r="A430" t="str">
            <v>CANADA:1</v>
          </cell>
        </row>
        <row r="431">
          <cell r="A431" t="str">
            <v>CAPE VERDE:238</v>
          </cell>
        </row>
        <row r="432">
          <cell r="A432" t="str">
            <v>CENTRAL AFRICAN REPUBLIC:236</v>
          </cell>
        </row>
        <row r="433">
          <cell r="A433" t="str">
            <v>CHAD:235</v>
          </cell>
        </row>
        <row r="434">
          <cell r="A434" t="str">
            <v>CHILE:56</v>
          </cell>
        </row>
        <row r="435">
          <cell r="A435" t="str">
            <v>CHINA:86</v>
          </cell>
        </row>
        <row r="436">
          <cell r="A436" t="str">
            <v>COLOMBIA:57</v>
          </cell>
        </row>
        <row r="437">
          <cell r="A437" t="str">
            <v>COMOROS:270</v>
          </cell>
        </row>
        <row r="438">
          <cell r="A438" t="str">
            <v>CONGO, REPUBLIC OF THE...:242</v>
          </cell>
        </row>
        <row r="439">
          <cell r="A439" t="str">
            <v>COSTA RICA:506</v>
          </cell>
        </row>
        <row r="440">
          <cell r="A440" t="str">
            <v>CÔTE D'IVOIRE (IVORY COAST):225</v>
          </cell>
        </row>
        <row r="441">
          <cell r="A441" t="str">
            <v>CROATIA:385</v>
          </cell>
        </row>
        <row r="442">
          <cell r="A442" t="str">
            <v>CUBA:53</v>
          </cell>
        </row>
        <row r="443">
          <cell r="A443" t="str">
            <v>CYPRUS:357</v>
          </cell>
        </row>
        <row r="444">
          <cell r="A444" t="str">
            <v>CZECH REPUBLIC:420</v>
          </cell>
        </row>
        <row r="445">
          <cell r="A445" t="str">
            <v>DEMOCRATIC PEOPLE'S REPUBLIC OF KOREA (NORTH KOREA):850</v>
          </cell>
        </row>
        <row r="446">
          <cell r="A446" t="str">
            <v>DEMOCRATIC REPUBLIC OF THE CONGO:243</v>
          </cell>
        </row>
        <row r="447">
          <cell r="A447" t="str">
            <v>DENMARK:45</v>
          </cell>
        </row>
        <row r="448">
          <cell r="A448" t="str">
            <v>DJIBOUTI:253</v>
          </cell>
        </row>
        <row r="449">
          <cell r="A449" t="str">
            <v>DOMINICA:1767</v>
          </cell>
        </row>
        <row r="450">
          <cell r="A450" t="str">
            <v>DOMINICAN REPUBLIC:1809</v>
          </cell>
        </row>
        <row r="451">
          <cell r="A451" t="str">
            <v>ECUADOR:593</v>
          </cell>
        </row>
        <row r="452">
          <cell r="A452" t="str">
            <v>EGYPT:20</v>
          </cell>
        </row>
        <row r="453">
          <cell r="A453" t="str">
            <v>EL SALVADOR:503</v>
          </cell>
        </row>
        <row r="454">
          <cell r="A454" t="str">
            <v>EQUATORIAL GUINEA:240</v>
          </cell>
        </row>
        <row r="455">
          <cell r="A455" t="str">
            <v>ERITREA:291</v>
          </cell>
        </row>
        <row r="456">
          <cell r="A456" t="str">
            <v>ESTONIA:372</v>
          </cell>
        </row>
        <row r="457">
          <cell r="A457" t="str">
            <v>ETHIOPIA:251</v>
          </cell>
        </row>
        <row r="458">
          <cell r="A458" t="str">
            <v>FIJI ISLANDS:679</v>
          </cell>
        </row>
        <row r="459">
          <cell r="A459" t="str">
            <v>FINLAND:358</v>
          </cell>
        </row>
        <row r="460">
          <cell r="A460" t="str">
            <v>FRANCE:33</v>
          </cell>
        </row>
        <row r="461">
          <cell r="A461" t="str">
            <v>GABON:241</v>
          </cell>
        </row>
        <row r="462">
          <cell r="A462" t="str">
            <v>GAMBIA:220</v>
          </cell>
        </row>
        <row r="463">
          <cell r="A463" t="str">
            <v>GEORGIA:995</v>
          </cell>
        </row>
        <row r="464">
          <cell r="A464" t="str">
            <v>GERMANY:49</v>
          </cell>
        </row>
        <row r="465">
          <cell r="A465" t="str">
            <v>GHANA:233</v>
          </cell>
        </row>
        <row r="466">
          <cell r="A466" t="str">
            <v>GREECE:30</v>
          </cell>
        </row>
        <row r="467">
          <cell r="A467" t="str">
            <v>GRENADA:1473</v>
          </cell>
        </row>
        <row r="468">
          <cell r="A468" t="str">
            <v>GUATEMALA:502</v>
          </cell>
        </row>
        <row r="469">
          <cell r="A469" t="str">
            <v>GUINEA:224</v>
          </cell>
        </row>
        <row r="470">
          <cell r="A470" t="str">
            <v>GUINEA-BISSAU:245</v>
          </cell>
        </row>
        <row r="471">
          <cell r="A471" t="str">
            <v>GUYANA:592</v>
          </cell>
        </row>
        <row r="472">
          <cell r="A472" t="str">
            <v>HAITI:509</v>
          </cell>
        </row>
        <row r="473">
          <cell r="A473" t="str">
            <v>HONDURAS:504</v>
          </cell>
        </row>
        <row r="474">
          <cell r="A474" t="str">
            <v>HUNGARY:36</v>
          </cell>
        </row>
        <row r="475">
          <cell r="A475" t="str">
            <v>ICELAND:354</v>
          </cell>
        </row>
        <row r="476">
          <cell r="A476" t="str">
            <v>INDONESIA:62</v>
          </cell>
        </row>
        <row r="477">
          <cell r="A477" t="str">
            <v>IRAN:98</v>
          </cell>
        </row>
        <row r="478">
          <cell r="A478" t="str">
            <v>IRAQ:964</v>
          </cell>
        </row>
        <row r="479">
          <cell r="A479" t="str">
            <v>IRELAND:353</v>
          </cell>
        </row>
        <row r="480">
          <cell r="A480" t="str">
            <v>ISRAEL:972</v>
          </cell>
        </row>
        <row r="481">
          <cell r="A481" t="str">
            <v>ITALY:5</v>
          </cell>
        </row>
        <row r="482">
          <cell r="A482" t="str">
            <v>JAMAICA:1876</v>
          </cell>
        </row>
        <row r="483">
          <cell r="A483" t="str">
            <v>JAPAN:81</v>
          </cell>
        </row>
        <row r="484">
          <cell r="A484" t="str">
            <v>JORDAN:962</v>
          </cell>
        </row>
        <row r="485">
          <cell r="A485" t="str">
            <v>KAZAKHSTAN:7</v>
          </cell>
        </row>
        <row r="486">
          <cell r="A486" t="str">
            <v>KENYA:254</v>
          </cell>
        </row>
        <row r="487">
          <cell r="A487" t="str">
            <v>KIRIBATI:686</v>
          </cell>
        </row>
        <row r="488">
          <cell r="A488" t="str">
            <v>KUWAIT:965</v>
          </cell>
        </row>
        <row r="489">
          <cell r="A489" t="str">
            <v>KYRGYZSTAN:996</v>
          </cell>
        </row>
        <row r="490">
          <cell r="A490" t="str">
            <v>LAO PEOPLE'S DEMOCRATIC REPUBLIC:856</v>
          </cell>
        </row>
        <row r="491">
          <cell r="A491" t="str">
            <v>LATVIA:371</v>
          </cell>
        </row>
        <row r="492">
          <cell r="A492" t="str">
            <v>LEBANON:961</v>
          </cell>
        </row>
        <row r="493">
          <cell r="A493" t="str">
            <v>LESOTHO:266</v>
          </cell>
        </row>
        <row r="494">
          <cell r="A494" t="str">
            <v>LIBERIA:231</v>
          </cell>
        </row>
        <row r="495">
          <cell r="A495" t="str">
            <v>LIBYA:218</v>
          </cell>
        </row>
        <row r="496">
          <cell r="A496" t="str">
            <v>LIECHTENSTEIN:423</v>
          </cell>
        </row>
        <row r="497">
          <cell r="A497" t="str">
            <v>LITHUANIA:370</v>
          </cell>
        </row>
        <row r="498">
          <cell r="A498" t="str">
            <v>LUXEMBOURG:352</v>
          </cell>
        </row>
        <row r="499">
          <cell r="A499" t="str">
            <v>MACEDONIA:389</v>
          </cell>
        </row>
        <row r="500">
          <cell r="A500" t="str">
            <v>MADAGASCAR:261</v>
          </cell>
        </row>
        <row r="501">
          <cell r="A501" t="str">
            <v>MALAWI:265</v>
          </cell>
        </row>
        <row r="502">
          <cell r="A502" t="str">
            <v>MALAYSIA:60</v>
          </cell>
        </row>
        <row r="503">
          <cell r="A503" t="str">
            <v>MALDIVES:960</v>
          </cell>
        </row>
        <row r="504">
          <cell r="A504" t="str">
            <v>MALI:223</v>
          </cell>
        </row>
        <row r="505">
          <cell r="A505" t="str">
            <v>MALTA:356</v>
          </cell>
        </row>
        <row r="506">
          <cell r="A506" t="str">
            <v>MARSHALL ISLANDS:692</v>
          </cell>
        </row>
        <row r="507">
          <cell r="A507" t="str">
            <v>MAURITANIA:222</v>
          </cell>
        </row>
        <row r="508">
          <cell r="A508" t="str">
            <v>MAURITIUS:230</v>
          </cell>
        </row>
        <row r="509">
          <cell r="A509" t="str">
            <v>MEXICO:52</v>
          </cell>
        </row>
        <row r="510">
          <cell r="A510" t="str">
            <v>MICRONESIA, FEDERATED STATES OF...:691</v>
          </cell>
        </row>
        <row r="511">
          <cell r="A511" t="str">
            <v>MONACO:377</v>
          </cell>
        </row>
        <row r="512">
          <cell r="A512" t="str">
            <v>MONGOLIA:976</v>
          </cell>
        </row>
        <row r="513">
          <cell r="A513" t="str">
            <v>MONTENEGRO:382</v>
          </cell>
        </row>
        <row r="514">
          <cell r="A514" t="str">
            <v>MOROCCO:212</v>
          </cell>
        </row>
        <row r="515">
          <cell r="A515" t="str">
            <v>MOZAMBIQUE:258</v>
          </cell>
        </row>
        <row r="516">
          <cell r="A516" t="str">
            <v>MYANMAR:95</v>
          </cell>
        </row>
        <row r="517">
          <cell r="A517" t="str">
            <v>NAMIBIA:264</v>
          </cell>
        </row>
        <row r="518">
          <cell r="A518" t="str">
            <v>NAURU:674</v>
          </cell>
        </row>
        <row r="519">
          <cell r="A519" t="str">
            <v>NEPAL:977</v>
          </cell>
        </row>
        <row r="520">
          <cell r="A520" t="str">
            <v>NETHERLANDS:31</v>
          </cell>
        </row>
        <row r="521">
          <cell r="A521" t="str">
            <v>NEW ZEALAND:64</v>
          </cell>
        </row>
        <row r="522">
          <cell r="A522" t="str">
            <v>NICARAGUA:505</v>
          </cell>
        </row>
        <row r="523">
          <cell r="A523" t="str">
            <v>NIGER:227</v>
          </cell>
        </row>
        <row r="524">
          <cell r="A524" t="str">
            <v>NIGERIA:234</v>
          </cell>
        </row>
        <row r="525">
          <cell r="A525" t="str">
            <v>NORWAY:47</v>
          </cell>
        </row>
        <row r="526">
          <cell r="A526" t="str">
            <v>OMAN:968</v>
          </cell>
        </row>
        <row r="527">
          <cell r="A527" t="str">
            <v>PAKISTAN:92</v>
          </cell>
        </row>
        <row r="528">
          <cell r="A528" t="str">
            <v>PALAU:680</v>
          </cell>
        </row>
        <row r="529">
          <cell r="A529" t="str">
            <v>PANAMA:507</v>
          </cell>
        </row>
        <row r="530">
          <cell r="A530" t="str">
            <v>PAPUA NEW GUINEA:675</v>
          </cell>
        </row>
        <row r="531">
          <cell r="A531" t="str">
            <v>PARAGUAY:595</v>
          </cell>
        </row>
        <row r="532">
          <cell r="A532" t="str">
            <v>PERU:51</v>
          </cell>
        </row>
        <row r="533">
          <cell r="A533" t="str">
            <v>PHILIPPINES:63</v>
          </cell>
        </row>
        <row r="534">
          <cell r="A534" t="str">
            <v>POLAND:48</v>
          </cell>
        </row>
        <row r="535">
          <cell r="A535" t="str">
            <v>PORTUGAL:14</v>
          </cell>
        </row>
        <row r="536">
          <cell r="A536" t="str">
            <v>QATAR:974</v>
          </cell>
        </row>
        <row r="537">
          <cell r="A537" t="str">
            <v>REPUBLIC OF KOREA (SOUTH KOREA):82</v>
          </cell>
        </row>
        <row r="538">
          <cell r="A538" t="str">
            <v>REPUBLIC OF MOLDOVA:373</v>
          </cell>
        </row>
        <row r="539">
          <cell r="A539" t="str">
            <v>ROMANIA:40</v>
          </cell>
        </row>
        <row r="540">
          <cell r="A540" t="str">
            <v>RUSSIAN FEDERATION:8</v>
          </cell>
        </row>
        <row r="541">
          <cell r="A541" t="str">
            <v>RWANDA:250</v>
          </cell>
        </row>
        <row r="542">
          <cell r="A542" t="str">
            <v>SAINT KITTS AND NEVIS:1869</v>
          </cell>
        </row>
        <row r="543">
          <cell r="A543" t="str">
            <v>SAINT LUCIA:1758</v>
          </cell>
        </row>
        <row r="544">
          <cell r="A544" t="str">
            <v>SAINT VINCENT AND THE GRENADINES:1784</v>
          </cell>
        </row>
        <row r="545">
          <cell r="A545" t="str">
            <v>SAMOA:685</v>
          </cell>
        </row>
        <row r="546">
          <cell r="A546" t="str">
            <v>SAN MARINO:378</v>
          </cell>
        </row>
        <row r="547">
          <cell r="A547" t="str">
            <v>SAO TOME AND PRINCIPE:239</v>
          </cell>
        </row>
        <row r="548">
          <cell r="A548" t="str">
            <v>SAUDI ARABIA:966</v>
          </cell>
        </row>
        <row r="549">
          <cell r="A549" t="str">
            <v>SENEGAL:221</v>
          </cell>
        </row>
        <row r="550">
          <cell r="A550" t="str">
            <v>SERBIA:381</v>
          </cell>
        </row>
        <row r="551">
          <cell r="A551" t="str">
            <v>SEYCHELLES:248</v>
          </cell>
        </row>
        <row r="552">
          <cell r="A552" t="str">
            <v>SIERRA LEONE:232</v>
          </cell>
        </row>
        <row r="553">
          <cell r="A553" t="str">
            <v>SINGAPORE:65</v>
          </cell>
        </row>
        <row r="554">
          <cell r="A554" t="str">
            <v>SLOVAKIA:421</v>
          </cell>
        </row>
        <row r="555">
          <cell r="A555" t="str">
            <v>SLOVENIA:386</v>
          </cell>
        </row>
        <row r="556">
          <cell r="A556" t="str">
            <v>SOLOMON ISLANDS:677</v>
          </cell>
        </row>
        <row r="557">
          <cell r="A557" t="str">
            <v>SOMALIA:252</v>
          </cell>
        </row>
        <row r="558">
          <cell r="A558" t="str">
            <v>SOUTH AFRICA:28</v>
          </cell>
        </row>
        <row r="559">
          <cell r="A559" t="str">
            <v>SOUTH SUDAN:211</v>
          </cell>
        </row>
        <row r="560">
          <cell r="A560" t="str">
            <v>SPAIN:35</v>
          </cell>
        </row>
        <row r="561">
          <cell r="A561" t="str">
            <v>SRI LANKA:94</v>
          </cell>
        </row>
        <row r="562">
          <cell r="A562" t="str">
            <v>SUDAN:249</v>
          </cell>
        </row>
        <row r="563">
          <cell r="A563" t="str">
            <v>SURINAME:597</v>
          </cell>
        </row>
        <row r="564">
          <cell r="A564" t="str">
            <v>SWAZILAND:268</v>
          </cell>
        </row>
        <row r="565">
          <cell r="A565" t="str">
            <v>SWEDEN:46</v>
          </cell>
        </row>
        <row r="566">
          <cell r="A566" t="str">
            <v>SWITZERLAND:41</v>
          </cell>
        </row>
        <row r="567">
          <cell r="A567" t="str">
            <v>SYRIAN ARAB REPUBLIC:963</v>
          </cell>
        </row>
        <row r="568">
          <cell r="A568" t="str">
            <v>TAJIKISTAN:992</v>
          </cell>
        </row>
        <row r="569">
          <cell r="A569" t="str">
            <v>THAILAND:66</v>
          </cell>
        </row>
        <row r="570">
          <cell r="A570" t="str">
            <v>TIMOR-LESTE:670</v>
          </cell>
        </row>
        <row r="571">
          <cell r="A571" t="str">
            <v>TOGO:228</v>
          </cell>
        </row>
        <row r="572">
          <cell r="A572" t="str">
            <v>TONGA:676</v>
          </cell>
        </row>
        <row r="573">
          <cell r="A573" t="str">
            <v>TRINIDAD AND TOBAGO:1868</v>
          </cell>
        </row>
        <row r="574">
          <cell r="A574" t="str">
            <v>TUNISIA:216</v>
          </cell>
        </row>
        <row r="575">
          <cell r="A575" t="str">
            <v>TURKEY:90</v>
          </cell>
        </row>
        <row r="576">
          <cell r="A576" t="str">
            <v>TURKMENISTAN:993</v>
          </cell>
        </row>
        <row r="577">
          <cell r="A577" t="str">
            <v>TUVALU:688</v>
          </cell>
        </row>
        <row r="578">
          <cell r="A578" t="str">
            <v>UGANDA:256</v>
          </cell>
        </row>
        <row r="579">
          <cell r="A579" t="str">
            <v>UKRAINE:380</v>
          </cell>
        </row>
        <row r="580">
          <cell r="A580" t="str">
            <v>UNITED ARAB EMIRATES:971</v>
          </cell>
        </row>
        <row r="581">
          <cell r="A581" t="str">
            <v>UNITED KINGDOM OF GREAT BRITAIN AND NORTHERN IRELAND:44</v>
          </cell>
        </row>
        <row r="582">
          <cell r="A582" t="str">
            <v>UNITED REPUBLIC OF TANZANIA:255</v>
          </cell>
        </row>
        <row r="583">
          <cell r="A583" t="str">
            <v>UNITED STATES OF AMERICA:2</v>
          </cell>
        </row>
        <row r="584">
          <cell r="A584" t="str">
            <v>URUGUAY:598</v>
          </cell>
        </row>
        <row r="585">
          <cell r="A585" t="str">
            <v>UZBEKISTAN:998</v>
          </cell>
        </row>
        <row r="586">
          <cell r="A586" t="str">
            <v>VANUATU:678</v>
          </cell>
        </row>
        <row r="587">
          <cell r="A587" t="str">
            <v>VENEZUELA, BOLIVARIAN REPUBLIC OF...:58</v>
          </cell>
        </row>
        <row r="588">
          <cell r="A588" t="str">
            <v>VIETNAM:84</v>
          </cell>
        </row>
        <row r="589">
          <cell r="A589" t="str">
            <v>YEMEN:967</v>
          </cell>
        </row>
        <row r="590">
          <cell r="A590" t="str">
            <v>ZAMBIA:260</v>
          </cell>
        </row>
        <row r="591">
          <cell r="A591" t="str">
            <v>ZIMBABWE:263</v>
          </cell>
        </row>
        <row r="592">
          <cell r="A592" t="str">
            <v>OTHERS:9999</v>
          </cell>
        </row>
      </sheetData>
      <sheetData sheetId="36">
        <row r="3">
          <cell r="M3">
            <v>0</v>
          </cell>
          <cell r="N3">
            <v>0</v>
          </cell>
          <cell r="O3">
            <v>0</v>
          </cell>
          <cell r="P3">
            <v>0</v>
          </cell>
          <cell r="Q3">
            <v>0</v>
          </cell>
          <cell r="R3">
            <v>0</v>
          </cell>
        </row>
        <row r="4">
          <cell r="M4">
            <v>0</v>
          </cell>
          <cell r="N4">
            <v>0</v>
          </cell>
          <cell r="P4">
            <v>0</v>
          </cell>
          <cell r="Q4">
            <v>0</v>
          </cell>
          <cell r="R4">
            <v>0.3</v>
          </cell>
        </row>
        <row r="5">
          <cell r="M5">
            <v>0</v>
          </cell>
          <cell r="P5">
            <v>0</v>
          </cell>
          <cell r="Q5">
            <v>0</v>
          </cell>
          <cell r="R5">
            <v>0</v>
          </cell>
        </row>
        <row r="6">
          <cell r="Q6">
            <v>0</v>
          </cell>
          <cell r="R6">
            <v>0</v>
          </cell>
        </row>
        <row r="7">
          <cell r="Q7">
            <v>0</v>
          </cell>
        </row>
        <row r="8">
          <cell r="Q8">
            <v>0</v>
          </cell>
        </row>
        <row r="9">
          <cell r="Q9">
            <v>0</v>
          </cell>
          <cell r="R9">
            <v>0</v>
          </cell>
        </row>
        <row r="10">
          <cell r="Q10">
            <v>0</v>
          </cell>
          <cell r="R10">
            <v>25000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row>
        <row r="11">
          <cell r="Q11">
            <v>0</v>
          </cell>
          <cell r="R11">
            <v>50000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Q12">
            <v>0</v>
          </cell>
          <cell r="R12">
            <v>55000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row>
        <row r="13">
          <cell r="Q13">
            <v>0</v>
          </cell>
          <cell r="R13">
            <v>0</v>
          </cell>
          <cell r="V13">
            <v>0</v>
          </cell>
          <cell r="W13">
            <v>0</v>
          </cell>
          <cell r="X13">
            <v>0</v>
          </cell>
          <cell r="Y13">
            <v>0</v>
          </cell>
          <cell r="Z13">
            <v>0</v>
          </cell>
          <cell r="AA13">
            <v>0</v>
          </cell>
          <cell r="AB13">
            <v>0</v>
          </cell>
          <cell r="AC13">
            <v>0</v>
          </cell>
          <cell r="AD13">
            <v>0</v>
          </cell>
          <cell r="AE13">
            <v>0</v>
          </cell>
          <cell r="AF13">
            <v>0</v>
          </cell>
          <cell r="AG13">
            <v>0</v>
          </cell>
          <cell r="AH13">
            <v>0</v>
          </cell>
          <cell r="AJ13">
            <v>0</v>
          </cell>
          <cell r="AK13">
            <v>0</v>
          </cell>
          <cell r="AL13">
            <v>0</v>
          </cell>
          <cell r="AM13">
            <v>0</v>
          </cell>
          <cell r="AN13">
            <v>0</v>
          </cell>
        </row>
        <row r="14">
          <cell r="Q14">
            <v>0</v>
          </cell>
          <cell r="V14">
            <v>0</v>
          </cell>
          <cell r="W14">
            <v>0</v>
          </cell>
          <cell r="X14">
            <v>0</v>
          </cell>
        </row>
        <row r="15">
          <cell r="Q15">
            <v>0</v>
          </cell>
          <cell r="R15">
            <v>0</v>
          </cell>
          <cell r="V15">
            <v>0</v>
          </cell>
          <cell r="W15" t="e">
            <v>#DIV/0!</v>
          </cell>
        </row>
        <row r="16">
          <cell r="Q16">
            <v>0</v>
          </cell>
          <cell r="R16">
            <v>0</v>
          </cell>
        </row>
        <row r="17">
          <cell r="D17">
            <v>300000057</v>
          </cell>
          <cell r="Q17">
            <v>0</v>
          </cell>
          <cell r="R17">
            <v>0</v>
          </cell>
        </row>
        <row r="18">
          <cell r="D18">
            <v>0</v>
          </cell>
          <cell r="Q18">
            <v>0</v>
          </cell>
          <cell r="R18">
            <v>0</v>
          </cell>
        </row>
        <row r="19">
          <cell r="Q19">
            <v>0</v>
          </cell>
          <cell r="R19">
            <v>0</v>
          </cell>
        </row>
        <row r="20">
          <cell r="D20">
            <v>0</v>
          </cell>
        </row>
        <row r="22">
          <cell r="D22">
            <v>20000004</v>
          </cell>
        </row>
        <row r="23">
          <cell r="D23">
            <v>0</v>
          </cell>
        </row>
        <row r="24">
          <cell r="D24">
            <v>20000004</v>
          </cell>
        </row>
        <row r="25">
          <cell r="D25">
            <v>9600002</v>
          </cell>
        </row>
        <row r="26">
          <cell r="D26">
            <v>329600063</v>
          </cell>
        </row>
        <row r="30">
          <cell r="M30">
            <v>0</v>
          </cell>
          <cell r="Q30">
            <v>1000000</v>
          </cell>
          <cell r="R30">
            <v>0.05</v>
          </cell>
        </row>
        <row r="31">
          <cell r="M31">
            <v>0</v>
          </cell>
        </row>
        <row r="32">
          <cell r="M32">
            <v>0</v>
          </cell>
        </row>
        <row r="33">
          <cell r="M33">
            <v>0</v>
          </cell>
        </row>
        <row r="34">
          <cell r="M34">
            <v>0</v>
          </cell>
        </row>
        <row r="35">
          <cell r="M35">
            <v>0</v>
          </cell>
        </row>
        <row r="36">
          <cell r="M36">
            <v>0</v>
          </cell>
        </row>
        <row r="43">
          <cell r="M43">
            <v>0</v>
          </cell>
          <cell r="AK43">
            <v>0</v>
          </cell>
          <cell r="AL43">
            <v>300000057</v>
          </cell>
        </row>
        <row r="44">
          <cell r="M44">
            <v>0</v>
          </cell>
          <cell r="AK44">
            <v>0</v>
          </cell>
          <cell r="AL44">
            <v>300000057</v>
          </cell>
        </row>
        <row r="45">
          <cell r="M45">
            <v>0</v>
          </cell>
          <cell r="AK45">
            <v>0</v>
          </cell>
          <cell r="AL45">
            <v>300000057</v>
          </cell>
        </row>
        <row r="46">
          <cell r="M46">
            <v>0</v>
          </cell>
          <cell r="AK46">
            <v>0</v>
          </cell>
          <cell r="AL46">
            <v>300000057</v>
          </cell>
        </row>
        <row r="47">
          <cell r="M47">
            <v>0</v>
          </cell>
        </row>
        <row r="48">
          <cell r="M48">
            <v>0</v>
          </cell>
        </row>
        <row r="49">
          <cell r="M49">
            <v>0</v>
          </cell>
        </row>
        <row r="57">
          <cell r="M57">
            <v>0</v>
          </cell>
          <cell r="P57">
            <v>0</v>
          </cell>
          <cell r="AD57">
            <v>300000057</v>
          </cell>
          <cell r="AJ57">
            <v>0</v>
          </cell>
        </row>
        <row r="58">
          <cell r="M58">
            <v>0</v>
          </cell>
          <cell r="P58">
            <v>0</v>
          </cell>
        </row>
        <row r="63">
          <cell r="V63">
            <v>0</v>
          </cell>
        </row>
        <row r="64">
          <cell r="V64">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UD"/>
      <sheetName val="10A"/>
      <sheetName val="80G"/>
      <sheetName val="80_"/>
      <sheetName val="SI"/>
      <sheetName val="EI"/>
      <sheetName val="FBI_FB"/>
      <sheetName val="MAT"/>
      <sheetName val="MATC"/>
      <sheetName val="IT_DDTP"/>
      <sheetName val="DDT_TDS_TCS"/>
      <sheetName val="FSI"/>
      <sheetName val="FTP"/>
      <sheetName val="CalculateTR"/>
      <sheetName val="TR_FA"/>
      <sheetName val="Instructions"/>
      <sheetName val="Calculator"/>
      <sheetName val="Setoff"/>
      <sheetName val="Pre_XML"/>
    </sheetNames>
    <sheetDataSet>
      <sheetData sheetId="0">
        <row r="2">
          <cell r="H2" t="str">
            <v>Y</v>
          </cell>
        </row>
        <row r="5">
          <cell r="H5" t="str">
            <v>N</v>
          </cell>
        </row>
      </sheetData>
      <sheetData sheetId="2">
        <row r="7">
          <cell r="AL7" t="str">
            <v>AAACE9563D</v>
          </cell>
        </row>
        <row r="15">
          <cell r="AL15" t="str">
            <v>7-Private Company</v>
          </cell>
          <cell r="AQ15" t="str">
            <v>Yes</v>
          </cell>
        </row>
        <row r="32">
          <cell r="U32" t="str">
            <v>RES-Resident</v>
          </cell>
        </row>
        <row r="74">
          <cell r="B74" t="str">
            <v>(Select)</v>
          </cell>
          <cell r="AJ74" t="str">
            <v>(Select)</v>
          </cell>
          <cell r="DA74" t="str">
            <v>(Select)</v>
          </cell>
          <cell r="DH74" t="str">
            <v>(Select)</v>
          </cell>
          <cell r="DP74" t="str">
            <v>(Select)</v>
          </cell>
          <cell r="DS74" t="str">
            <v>(Select)</v>
          </cell>
          <cell r="EB74" t="str">
            <v>(Select)</v>
          </cell>
          <cell r="EM74" t="str">
            <v>(Select)</v>
          </cell>
        </row>
        <row r="75">
          <cell r="B75" t="str">
            <v>01-ANDAMAN AND NICOBAR ISLANDS</v>
          </cell>
          <cell r="AJ75" t="str">
            <v>11- u/s 139(1)</v>
          </cell>
          <cell r="DA75" t="str">
            <v>Yes</v>
          </cell>
          <cell r="DH75" t="str">
            <v>Yes</v>
          </cell>
          <cell r="DP75" t="str">
            <v>Yes</v>
          </cell>
          <cell r="DS75" t="str">
            <v>Yes</v>
          </cell>
          <cell r="EB75" t="str">
            <v>O-Original</v>
          </cell>
          <cell r="EM75" t="str">
            <v>RES-Resident</v>
          </cell>
        </row>
        <row r="76">
          <cell r="B76" t="str">
            <v>02-ANDHRA PRADESH</v>
          </cell>
          <cell r="AJ76" t="str">
            <v>12- u/s 139(4)</v>
          </cell>
          <cell r="DA76" t="str">
            <v>No</v>
          </cell>
          <cell r="DH76" t="str">
            <v>No</v>
          </cell>
          <cell r="DP76" t="str">
            <v>No</v>
          </cell>
          <cell r="DS76" t="str">
            <v>No</v>
          </cell>
          <cell r="EB76" t="str">
            <v>R-Revised</v>
          </cell>
          <cell r="EM76" t="str">
            <v>NRI-Non Resident</v>
          </cell>
        </row>
        <row r="77">
          <cell r="B77" t="str">
            <v>03-ARUNACHAL PRADESH</v>
          </cell>
          <cell r="AJ77" t="str">
            <v>13- u/s 142(1)</v>
          </cell>
        </row>
        <row r="78">
          <cell r="B78" t="str">
            <v>04-ASSAM</v>
          </cell>
          <cell r="AJ78" t="str">
            <v>14- u/s 148</v>
          </cell>
        </row>
        <row r="79">
          <cell r="B79" t="str">
            <v>05-BIHAR</v>
          </cell>
          <cell r="AJ79" t="str">
            <v>15- u/s 153A</v>
          </cell>
        </row>
        <row r="80">
          <cell r="B80" t="str">
            <v>06-CHANDIGARH</v>
          </cell>
          <cell r="AJ80" t="str">
            <v>16 - u/s 153C r/w 153A</v>
          </cell>
        </row>
        <row r="81">
          <cell r="B81" t="str">
            <v>07-DADRA AND NAGAR HAVELI</v>
          </cell>
          <cell r="AJ81" t="str">
            <v>17 - u/s 139(5)</v>
          </cell>
        </row>
        <row r="82">
          <cell r="B82" t="str">
            <v>08-DAMAN AND DIU</v>
          </cell>
          <cell r="AJ82" t="str">
            <v>18 - u/s 139(9)</v>
          </cell>
        </row>
        <row r="83">
          <cell r="B83" t="str">
            <v>09-DELHI</v>
          </cell>
          <cell r="AJ83" t="str">
            <v>19 - 92CD</v>
          </cell>
        </row>
        <row r="84">
          <cell r="B84" t="str">
            <v>10-GOA</v>
          </cell>
        </row>
        <row r="85">
          <cell r="B85" t="str">
            <v>11-GUJARAT</v>
          </cell>
        </row>
        <row r="86">
          <cell r="B86" t="str">
            <v>12-HARYANA</v>
          </cell>
        </row>
        <row r="87">
          <cell r="B87" t="str">
            <v>13-HIMACHAL PRADESH</v>
          </cell>
        </row>
        <row r="88">
          <cell r="B88" t="str">
            <v>14-JAMMU AND KASHMIR</v>
          </cell>
        </row>
        <row r="89">
          <cell r="B89" t="str">
            <v>15-KARNATAKA</v>
          </cell>
        </row>
        <row r="90">
          <cell r="B90" t="str">
            <v>16-KERALA</v>
          </cell>
        </row>
        <row r="91">
          <cell r="B91" t="str">
            <v>17-LAKHSWADEEP</v>
          </cell>
        </row>
        <row r="92">
          <cell r="B92" t="str">
            <v>18-MADHYA PRADESH</v>
          </cell>
        </row>
        <row r="93">
          <cell r="B93" t="str">
            <v>19-MAHARASHTRA</v>
          </cell>
        </row>
        <row r="94">
          <cell r="B94" t="str">
            <v>20-MANIPUR</v>
          </cell>
        </row>
        <row r="95">
          <cell r="B95" t="str">
            <v>21-MEGHALAYA</v>
          </cell>
        </row>
        <row r="96">
          <cell r="B96" t="str">
            <v>22-MIZORAM</v>
          </cell>
        </row>
        <row r="97">
          <cell r="B97" t="str">
            <v>23-NAGALAND</v>
          </cell>
        </row>
        <row r="98">
          <cell r="B98" t="str">
            <v>24-ORISSA</v>
          </cell>
        </row>
        <row r="99">
          <cell r="B99" t="str">
            <v>25-PONDICHERRY</v>
          </cell>
        </row>
        <row r="100">
          <cell r="B100" t="str">
            <v>26-PUNJAB</v>
          </cell>
        </row>
        <row r="101">
          <cell r="B101" t="str">
            <v>27-RAJASTHAN</v>
          </cell>
        </row>
        <row r="102">
          <cell r="B102" t="str">
            <v>28-SIKKIM</v>
          </cell>
        </row>
        <row r="103">
          <cell r="B103" t="str">
            <v>29-TAMILNADU</v>
          </cell>
        </row>
        <row r="104">
          <cell r="B104" t="str">
            <v>30-TRIPURA</v>
          </cell>
        </row>
        <row r="105">
          <cell r="B105" t="str">
            <v>31-UTTAR PRADESH</v>
          </cell>
        </row>
        <row r="106">
          <cell r="B106" t="str">
            <v>32-WEST BENGAL</v>
          </cell>
        </row>
        <row r="107">
          <cell r="B107" t="str">
            <v>33-CHHATISHGARH</v>
          </cell>
        </row>
        <row r="108">
          <cell r="B108" t="str">
            <v>34-UTTARANCHAL</v>
          </cell>
        </row>
        <row r="109">
          <cell r="B109" t="str">
            <v>35-JHARKHAND</v>
          </cell>
        </row>
        <row r="110">
          <cell r="B110" t="str">
            <v>99-FOREIGN</v>
          </cell>
        </row>
        <row r="117">
          <cell r="A117" t="str">
            <v>(Select)</v>
          </cell>
        </row>
        <row r="118">
          <cell r="A118" t="str">
            <v>91-INDIA</v>
          </cell>
        </row>
        <row r="119">
          <cell r="A119" t="str">
            <v>93-AFGHANISTAN</v>
          </cell>
        </row>
        <row r="120">
          <cell r="A120" t="str">
            <v>355-ALBANIA</v>
          </cell>
        </row>
        <row r="121">
          <cell r="A121" t="str">
            <v>213-ALGERIA</v>
          </cell>
        </row>
        <row r="122">
          <cell r="A122" t="str">
            <v>376-ANDORRA</v>
          </cell>
        </row>
        <row r="123">
          <cell r="A123" t="str">
            <v>244-ANGOLA</v>
          </cell>
        </row>
        <row r="124">
          <cell r="A124" t="str">
            <v>1268-ANTIGUA AND BARBUDA</v>
          </cell>
        </row>
        <row r="125">
          <cell r="A125" t="str">
            <v>54-ARGENTINA</v>
          </cell>
        </row>
        <row r="126">
          <cell r="A126" t="str">
            <v>374-ARMENIA</v>
          </cell>
        </row>
        <row r="127">
          <cell r="A127" t="str">
            <v>61-AUSTRALIA</v>
          </cell>
        </row>
        <row r="128">
          <cell r="A128" t="str">
            <v>43-AUSTRIA</v>
          </cell>
        </row>
        <row r="129">
          <cell r="A129" t="str">
            <v>994-AZERBAIJAN</v>
          </cell>
        </row>
        <row r="130">
          <cell r="A130" t="str">
            <v>1242-BAHAMAS</v>
          </cell>
        </row>
        <row r="131">
          <cell r="A131" t="str">
            <v>973-BAHRAIN</v>
          </cell>
        </row>
        <row r="132">
          <cell r="A132" t="str">
            <v>880-BANGLADESH</v>
          </cell>
        </row>
        <row r="133">
          <cell r="A133" t="str">
            <v>1246-BARBADOS</v>
          </cell>
        </row>
        <row r="134">
          <cell r="A134" t="str">
            <v>375-BELARUS</v>
          </cell>
        </row>
        <row r="135">
          <cell r="A135" t="str">
            <v>32-BELGIUM</v>
          </cell>
        </row>
        <row r="136">
          <cell r="A136" t="str">
            <v>501-BELIZE</v>
          </cell>
        </row>
        <row r="137">
          <cell r="A137" t="str">
            <v>229-BENIN</v>
          </cell>
        </row>
        <row r="138">
          <cell r="A138" t="str">
            <v>975-BHUTAN</v>
          </cell>
        </row>
        <row r="139">
          <cell r="A139" t="str">
            <v>591-BOLIVIA </v>
          </cell>
        </row>
        <row r="140">
          <cell r="A140" t="str">
            <v>387-BOSNIA AND HERZEGOVINA</v>
          </cell>
        </row>
        <row r="141">
          <cell r="A141" t="str">
            <v>267-BOTSWANA</v>
          </cell>
        </row>
        <row r="142">
          <cell r="A142" t="str">
            <v>55-BRAZIL</v>
          </cell>
        </row>
        <row r="143">
          <cell r="A143" t="str">
            <v>673-BRUNEI DARUSSALAM</v>
          </cell>
        </row>
        <row r="144">
          <cell r="A144" t="str">
            <v>359-BULGARIA</v>
          </cell>
        </row>
        <row r="145">
          <cell r="A145" t="str">
            <v>226-BURKINA FASO</v>
          </cell>
        </row>
        <row r="146">
          <cell r="A146" t="str">
            <v>257-BURUNDI</v>
          </cell>
        </row>
        <row r="147">
          <cell r="A147" t="str">
            <v>855-CAMBODIA</v>
          </cell>
        </row>
        <row r="148">
          <cell r="A148" t="str">
            <v>237-CAMEROON</v>
          </cell>
        </row>
        <row r="149">
          <cell r="A149" t="str">
            <v>1-CANADA</v>
          </cell>
        </row>
        <row r="150">
          <cell r="A150" t="str">
            <v>238-CAPE VERDE</v>
          </cell>
        </row>
        <row r="151">
          <cell r="A151" t="str">
            <v>236-CENTRAL AFRICAN REPUBLIC</v>
          </cell>
        </row>
        <row r="152">
          <cell r="A152" t="str">
            <v>235-CHAD</v>
          </cell>
        </row>
        <row r="153">
          <cell r="A153" t="str">
            <v>56-CHILE</v>
          </cell>
        </row>
        <row r="154">
          <cell r="A154" t="str">
            <v>86-CHINA</v>
          </cell>
        </row>
        <row r="155">
          <cell r="A155" t="str">
            <v>57-COLOMBIA</v>
          </cell>
        </row>
        <row r="156">
          <cell r="A156" t="str">
            <v>270-COMOROS</v>
          </cell>
        </row>
        <row r="157">
          <cell r="A157" t="str">
            <v>242-CONGO, REPUBLIC OF THE...</v>
          </cell>
        </row>
        <row r="158">
          <cell r="A158" t="str">
            <v>506-COSTA RICA</v>
          </cell>
        </row>
        <row r="159">
          <cell r="A159" t="str">
            <v>225-CÔTE D'IVOIRE (IVORY COAST)</v>
          </cell>
        </row>
        <row r="160">
          <cell r="A160" t="str">
            <v>385-CROATIA</v>
          </cell>
        </row>
        <row r="161">
          <cell r="A161" t="str">
            <v>53-CUBA</v>
          </cell>
        </row>
        <row r="162">
          <cell r="A162" t="str">
            <v>357-CYPRUS</v>
          </cell>
        </row>
        <row r="163">
          <cell r="A163" t="str">
            <v>420-CZECH REPUBLIC</v>
          </cell>
        </row>
        <row r="164">
          <cell r="A164" t="str">
            <v>850-DEMOCRATIC PEOPLE'S REPUBLIC OF KOREA (NORTH KOREA)</v>
          </cell>
        </row>
        <row r="165">
          <cell r="A165" t="str">
            <v>243-DEMOCRATIC REPUBLIC OF THE CONGO</v>
          </cell>
        </row>
        <row r="166">
          <cell r="A166" t="str">
            <v>45-DENMARK</v>
          </cell>
        </row>
        <row r="167">
          <cell r="A167" t="str">
            <v>253-DJIBOUTI</v>
          </cell>
        </row>
        <row r="168">
          <cell r="A168" t="str">
            <v>1767-DOMINICA</v>
          </cell>
        </row>
        <row r="169">
          <cell r="A169" t="str">
            <v>1809-DOMINICAN REPUBLIC</v>
          </cell>
        </row>
        <row r="170">
          <cell r="A170" t="str">
            <v>593-ECUADOR</v>
          </cell>
        </row>
        <row r="171">
          <cell r="A171" t="str">
            <v>20-EGYPT</v>
          </cell>
        </row>
        <row r="172">
          <cell r="A172" t="str">
            <v>503-EL SALVADOR</v>
          </cell>
        </row>
        <row r="173">
          <cell r="A173" t="str">
            <v>240-EQUATORIAL GUINEA</v>
          </cell>
        </row>
        <row r="174">
          <cell r="A174" t="str">
            <v>291-ERITREA</v>
          </cell>
        </row>
        <row r="175">
          <cell r="A175" t="str">
            <v>372-ESTONIA</v>
          </cell>
        </row>
        <row r="176">
          <cell r="A176" t="str">
            <v>251-ETHIOPIA</v>
          </cell>
        </row>
        <row r="177">
          <cell r="A177" t="str">
            <v>679-FIJI ISLANDS</v>
          </cell>
        </row>
        <row r="178">
          <cell r="A178" t="str">
            <v>358-FINLAND</v>
          </cell>
        </row>
        <row r="179">
          <cell r="A179" t="str">
            <v>33-FRANCE</v>
          </cell>
        </row>
        <row r="180">
          <cell r="A180" t="str">
            <v>241-GABON</v>
          </cell>
        </row>
        <row r="181">
          <cell r="A181" t="str">
            <v>220-GAMBIA</v>
          </cell>
        </row>
        <row r="182">
          <cell r="A182" t="str">
            <v>995-GEORGIA</v>
          </cell>
        </row>
        <row r="183">
          <cell r="A183" t="str">
            <v>49-GERMANY</v>
          </cell>
        </row>
        <row r="184">
          <cell r="A184" t="str">
            <v>233-GHANA</v>
          </cell>
        </row>
        <row r="185">
          <cell r="A185" t="str">
            <v>30-GREECE</v>
          </cell>
        </row>
        <row r="186">
          <cell r="A186" t="str">
            <v>1473-GRENADA</v>
          </cell>
        </row>
        <row r="187">
          <cell r="A187" t="str">
            <v>502-GUATEMALA</v>
          </cell>
        </row>
        <row r="188">
          <cell r="A188" t="str">
            <v>224-GUINEA</v>
          </cell>
        </row>
        <row r="189">
          <cell r="A189" t="str">
            <v>245-GUINEA-BISSAU</v>
          </cell>
        </row>
        <row r="190">
          <cell r="A190" t="str">
            <v>592-GUYANA</v>
          </cell>
        </row>
        <row r="191">
          <cell r="A191" t="str">
            <v>509-HAITI</v>
          </cell>
        </row>
        <row r="192">
          <cell r="A192" t="str">
            <v>504-HONDURAS</v>
          </cell>
        </row>
        <row r="193">
          <cell r="A193" t="str">
            <v>36-HUNGARY</v>
          </cell>
        </row>
        <row r="194">
          <cell r="A194" t="str">
            <v>354-ICELAND</v>
          </cell>
        </row>
        <row r="195">
          <cell r="A195" t="str">
            <v>91-INDIA</v>
          </cell>
        </row>
        <row r="196">
          <cell r="A196" t="str">
            <v>62-INDONESIA</v>
          </cell>
        </row>
        <row r="197">
          <cell r="A197" t="str">
            <v>98-IRAN</v>
          </cell>
        </row>
        <row r="198">
          <cell r="A198" t="str">
            <v>964-IRAQ</v>
          </cell>
        </row>
        <row r="199">
          <cell r="A199" t="str">
            <v>353-IRELAND</v>
          </cell>
        </row>
        <row r="200">
          <cell r="A200" t="str">
            <v>972-ISRAEL</v>
          </cell>
        </row>
        <row r="201">
          <cell r="A201" t="str">
            <v>5-ITALY</v>
          </cell>
        </row>
        <row r="202">
          <cell r="A202" t="str">
            <v>1876-JAMAICA</v>
          </cell>
        </row>
        <row r="203">
          <cell r="A203" t="str">
            <v>81-JAPAN</v>
          </cell>
        </row>
        <row r="204">
          <cell r="A204" t="str">
            <v>962-JORDAN</v>
          </cell>
        </row>
        <row r="205">
          <cell r="A205" t="str">
            <v>7-KAZAKHSTAN</v>
          </cell>
        </row>
        <row r="206">
          <cell r="A206" t="str">
            <v>254-KENYA</v>
          </cell>
        </row>
        <row r="207">
          <cell r="A207" t="str">
            <v>686-KIRIBATI</v>
          </cell>
        </row>
        <row r="208">
          <cell r="A208" t="str">
            <v>965-KUWAIT</v>
          </cell>
        </row>
        <row r="209">
          <cell r="A209" t="str">
            <v>996-KYRGYZSTAN</v>
          </cell>
        </row>
        <row r="210">
          <cell r="A210" t="str">
            <v>856-LAO PEOPLE'S DEMOCRATIC REPUBLIC</v>
          </cell>
        </row>
        <row r="211">
          <cell r="A211" t="str">
            <v>371-LATVIA</v>
          </cell>
        </row>
        <row r="212">
          <cell r="A212" t="str">
            <v>961-LEBANON</v>
          </cell>
        </row>
        <row r="213">
          <cell r="A213" t="str">
            <v>266-LESOTHO</v>
          </cell>
        </row>
        <row r="214">
          <cell r="A214" t="str">
            <v>231-LIBERIA</v>
          </cell>
        </row>
        <row r="215">
          <cell r="A215" t="str">
            <v>218-LIBYA</v>
          </cell>
        </row>
        <row r="216">
          <cell r="A216" t="str">
            <v>423-LIECHTENSTEIN</v>
          </cell>
        </row>
        <row r="217">
          <cell r="A217" t="str">
            <v>370-LITHUANIA</v>
          </cell>
        </row>
        <row r="218">
          <cell r="A218" t="str">
            <v>352-LUXEMBOURG</v>
          </cell>
        </row>
        <row r="219">
          <cell r="A219" t="str">
            <v>389-MACEDONIA</v>
          </cell>
        </row>
        <row r="220">
          <cell r="A220" t="str">
            <v>261-MADAGASCAR</v>
          </cell>
        </row>
        <row r="221">
          <cell r="A221" t="str">
            <v>265-MALAWI</v>
          </cell>
        </row>
        <row r="222">
          <cell r="A222" t="str">
            <v>60-MALAYSIA</v>
          </cell>
        </row>
        <row r="223">
          <cell r="A223" t="str">
            <v>960-MALDIVES</v>
          </cell>
        </row>
        <row r="224">
          <cell r="A224" t="str">
            <v>223-MALI</v>
          </cell>
        </row>
        <row r="225">
          <cell r="A225" t="str">
            <v>356-MALTA</v>
          </cell>
        </row>
        <row r="226">
          <cell r="A226" t="str">
            <v>692-MARSHALL ISLANDS</v>
          </cell>
        </row>
        <row r="227">
          <cell r="A227" t="str">
            <v>222-MAURITANIA</v>
          </cell>
        </row>
        <row r="228">
          <cell r="A228" t="str">
            <v>230-MAURITIUS</v>
          </cell>
        </row>
        <row r="229">
          <cell r="A229" t="str">
            <v>52-MEXICO</v>
          </cell>
        </row>
        <row r="230">
          <cell r="A230" t="str">
            <v>691-MICRONESIA, FEDERATED STATES OF...</v>
          </cell>
        </row>
        <row r="231">
          <cell r="A231" t="str">
            <v>377-MONACO</v>
          </cell>
        </row>
        <row r="232">
          <cell r="A232" t="str">
            <v>976-MONGOLIA</v>
          </cell>
        </row>
        <row r="233">
          <cell r="A233" t="str">
            <v>382-MONTENEGRO</v>
          </cell>
        </row>
        <row r="234">
          <cell r="A234" t="str">
            <v>212-MOROCCO</v>
          </cell>
        </row>
        <row r="235">
          <cell r="A235" t="str">
            <v>258-MOZAMBIQUE</v>
          </cell>
        </row>
        <row r="236">
          <cell r="A236" t="str">
            <v>95-MYANMAR</v>
          </cell>
        </row>
        <row r="237">
          <cell r="A237" t="str">
            <v>264-NAMIBIA</v>
          </cell>
        </row>
        <row r="238">
          <cell r="A238" t="str">
            <v>674-NAURU</v>
          </cell>
        </row>
        <row r="239">
          <cell r="A239" t="str">
            <v>977-NEPAL</v>
          </cell>
        </row>
        <row r="240">
          <cell r="A240" t="str">
            <v>31-NETHERLANDS</v>
          </cell>
        </row>
        <row r="241">
          <cell r="A241" t="str">
            <v>64-NEW ZEALAND</v>
          </cell>
        </row>
        <row r="242">
          <cell r="A242" t="str">
            <v>505-NICARAGUA</v>
          </cell>
        </row>
        <row r="243">
          <cell r="A243" t="str">
            <v>227-NIGER</v>
          </cell>
        </row>
        <row r="244">
          <cell r="A244" t="str">
            <v>234-NIGERIA</v>
          </cell>
        </row>
        <row r="245">
          <cell r="A245" t="str">
            <v>47-NORWAY</v>
          </cell>
        </row>
        <row r="246">
          <cell r="A246" t="str">
            <v>968-OMAN</v>
          </cell>
        </row>
        <row r="247">
          <cell r="A247" t="str">
            <v>92-PAKISTAN</v>
          </cell>
        </row>
        <row r="248">
          <cell r="A248" t="str">
            <v>680-PALAU</v>
          </cell>
        </row>
        <row r="249">
          <cell r="A249" t="str">
            <v>507-PANAMA</v>
          </cell>
        </row>
        <row r="250">
          <cell r="A250" t="str">
            <v>675-PAPUA NEW GUINEA</v>
          </cell>
        </row>
        <row r="251">
          <cell r="A251" t="str">
            <v>595-PARAGUAY</v>
          </cell>
        </row>
        <row r="252">
          <cell r="A252" t="str">
            <v>51-PERU</v>
          </cell>
        </row>
        <row r="253">
          <cell r="A253" t="str">
            <v>63-PHILIPPINES</v>
          </cell>
        </row>
        <row r="254">
          <cell r="A254" t="str">
            <v>48-POLAND</v>
          </cell>
        </row>
        <row r="255">
          <cell r="A255" t="str">
            <v>14-PORTUGAL</v>
          </cell>
        </row>
        <row r="256">
          <cell r="A256" t="str">
            <v>974-QATAR</v>
          </cell>
        </row>
        <row r="257">
          <cell r="A257" t="str">
            <v>82-REPUBLIC OF KOREA (SOUTH KOREA)</v>
          </cell>
        </row>
        <row r="258">
          <cell r="A258" t="str">
            <v>373-REPUBLIC OF MOLDOVA</v>
          </cell>
        </row>
        <row r="259">
          <cell r="A259" t="str">
            <v>40-ROMANIA</v>
          </cell>
        </row>
        <row r="260">
          <cell r="A260" t="str">
            <v>8-RUSSIAN FEDERATION</v>
          </cell>
        </row>
        <row r="261">
          <cell r="A261" t="str">
            <v>250-RWANDA</v>
          </cell>
        </row>
        <row r="262">
          <cell r="A262" t="str">
            <v>1869-SAINT KITTS AND NEVIS</v>
          </cell>
        </row>
        <row r="263">
          <cell r="A263" t="str">
            <v>1758-SAINT LUCIA</v>
          </cell>
        </row>
        <row r="264">
          <cell r="A264" t="str">
            <v>1784-SAINT VINCENT AND THE GRENADINES</v>
          </cell>
        </row>
        <row r="265">
          <cell r="A265" t="str">
            <v>685-SAMOA</v>
          </cell>
        </row>
        <row r="266">
          <cell r="A266" t="str">
            <v>378-SAN MARINO</v>
          </cell>
        </row>
        <row r="267">
          <cell r="A267" t="str">
            <v>239-SAO TOME AND PRINCIPE</v>
          </cell>
        </row>
        <row r="268">
          <cell r="A268" t="str">
            <v>966-SAUDI ARABIA</v>
          </cell>
        </row>
        <row r="269">
          <cell r="A269" t="str">
            <v>221-SENEGAL</v>
          </cell>
        </row>
        <row r="270">
          <cell r="A270" t="str">
            <v>381-SERBIA</v>
          </cell>
        </row>
        <row r="271">
          <cell r="A271" t="str">
            <v>248-SEYCHELLES</v>
          </cell>
        </row>
        <row r="272">
          <cell r="A272" t="str">
            <v>232-SIERRA LEONE</v>
          </cell>
        </row>
        <row r="273">
          <cell r="A273" t="str">
            <v>65-SINGAPORE</v>
          </cell>
        </row>
        <row r="274">
          <cell r="A274" t="str">
            <v>421-SLOVAKIA</v>
          </cell>
        </row>
        <row r="275">
          <cell r="A275" t="str">
            <v>386-SLOVENIA</v>
          </cell>
        </row>
        <row r="276">
          <cell r="A276" t="str">
            <v>677-SOLOMON ISLANDS</v>
          </cell>
        </row>
        <row r="277">
          <cell r="A277" t="str">
            <v>252-SOMALIA</v>
          </cell>
        </row>
        <row r="278">
          <cell r="A278" t="str">
            <v>28-SOUTH AFRICA</v>
          </cell>
        </row>
        <row r="279">
          <cell r="A279" t="str">
            <v>211-SOUTH SUDAN</v>
          </cell>
        </row>
        <row r="280">
          <cell r="A280" t="str">
            <v>35-SPAIN</v>
          </cell>
        </row>
        <row r="281">
          <cell r="A281" t="str">
            <v>94-SRI LANKA</v>
          </cell>
        </row>
        <row r="282">
          <cell r="A282" t="str">
            <v>249-SUDAN</v>
          </cell>
        </row>
        <row r="283">
          <cell r="A283" t="str">
            <v>597-SURINAME</v>
          </cell>
        </row>
        <row r="284">
          <cell r="A284" t="str">
            <v>268-SWAZILAND</v>
          </cell>
        </row>
        <row r="285">
          <cell r="A285" t="str">
            <v>46-SWEDEN</v>
          </cell>
        </row>
        <row r="286">
          <cell r="A286" t="str">
            <v>41-SWITZERLAND</v>
          </cell>
        </row>
        <row r="287">
          <cell r="A287" t="str">
            <v>963-SYRIAN ARAB REPUBLIC</v>
          </cell>
        </row>
        <row r="288">
          <cell r="A288" t="str">
            <v>992-TAJIKISTAN</v>
          </cell>
        </row>
        <row r="289">
          <cell r="A289" t="str">
            <v>66-THAILAND</v>
          </cell>
        </row>
        <row r="290">
          <cell r="A290" t="str">
            <v>670-TIMOR-LESTE</v>
          </cell>
        </row>
        <row r="291">
          <cell r="A291" t="str">
            <v>228-TOGO</v>
          </cell>
        </row>
        <row r="292">
          <cell r="A292" t="str">
            <v>676-TONGA</v>
          </cell>
        </row>
        <row r="293">
          <cell r="A293" t="str">
            <v>1868-TRINIDAD AND TOBAGO</v>
          </cell>
        </row>
        <row r="294">
          <cell r="A294" t="str">
            <v>216-TUNISIA</v>
          </cell>
        </row>
        <row r="295">
          <cell r="A295" t="str">
            <v>90-TURKEY</v>
          </cell>
        </row>
        <row r="296">
          <cell r="A296" t="str">
            <v>993-TURKMENISTAN</v>
          </cell>
        </row>
        <row r="297">
          <cell r="A297" t="str">
            <v>688-TUVALU</v>
          </cell>
        </row>
        <row r="298">
          <cell r="A298" t="str">
            <v>256-UGANDA</v>
          </cell>
        </row>
        <row r="299">
          <cell r="A299" t="str">
            <v>380-UKRAINE</v>
          </cell>
        </row>
        <row r="300">
          <cell r="A300" t="str">
            <v>971-UNITED ARAB EMIRATES</v>
          </cell>
        </row>
        <row r="301">
          <cell r="A301" t="str">
            <v>44-UNITED KINGDOM OF GREAT BRITAIN AND NORTHERN IRELAND</v>
          </cell>
        </row>
        <row r="302">
          <cell r="A302" t="str">
            <v>255-UNITED REPUBLIC OF TANZANIA</v>
          </cell>
        </row>
        <row r="303">
          <cell r="A303" t="str">
            <v>2-UNITED STATES OF AMERICA</v>
          </cell>
        </row>
        <row r="304">
          <cell r="A304" t="str">
            <v>598-URUGUAY</v>
          </cell>
        </row>
        <row r="305">
          <cell r="A305" t="str">
            <v>998-UZBEKISTAN</v>
          </cell>
        </row>
        <row r="306">
          <cell r="A306" t="str">
            <v>678-VANUATU</v>
          </cell>
        </row>
        <row r="307">
          <cell r="A307" t="str">
            <v>58-VENEZUELA, BOLIVARIAN REPUBLIC OF...</v>
          </cell>
        </row>
        <row r="308">
          <cell r="A308" t="str">
            <v>84-VIETNAM</v>
          </cell>
        </row>
        <row r="309">
          <cell r="A309" t="str">
            <v>967-YEMEN</v>
          </cell>
        </row>
        <row r="310">
          <cell r="A310" t="str">
            <v>260-ZAMBIA</v>
          </cell>
        </row>
        <row r="311">
          <cell r="A311" t="str">
            <v>263-ZIMBABWE</v>
          </cell>
        </row>
        <row r="312">
          <cell r="A312" t="str">
            <v>9999-OTHERS</v>
          </cell>
        </row>
        <row r="315">
          <cell r="A315" t="str">
            <v>(Select)</v>
          </cell>
        </row>
        <row r="316">
          <cell r="A316" t="str">
            <v>10(23C)(iv) </v>
          </cell>
        </row>
        <row r="317">
          <cell r="A317" t="str">
            <v>10(23C)(v)</v>
          </cell>
        </row>
        <row r="318">
          <cell r="A318" t="str">
            <v>10(23C)(vi) </v>
          </cell>
        </row>
        <row r="319">
          <cell r="A319" t="str">
            <v>10(23C)(via)</v>
          </cell>
        </row>
        <row r="320">
          <cell r="A320" t="str">
            <v>10A</v>
          </cell>
        </row>
        <row r="321">
          <cell r="A321" t="str">
            <v>12A(1)(b)</v>
          </cell>
        </row>
        <row r="322">
          <cell r="A322" t="str">
            <v>115JB</v>
          </cell>
        </row>
        <row r="323">
          <cell r="A323" t="str">
            <v>80LA</v>
          </cell>
        </row>
        <row r="324">
          <cell r="A324" t="str">
            <v>80-IA</v>
          </cell>
        </row>
        <row r="325">
          <cell r="A325" t="str">
            <v>80-IB</v>
          </cell>
        </row>
        <row r="326">
          <cell r="A326" t="str">
            <v>80-IC</v>
          </cell>
        </row>
        <row r="327">
          <cell r="A327" t="str">
            <v>80-ID</v>
          </cell>
        </row>
        <row r="328">
          <cell r="A328" t="str">
            <v>80JJAA</v>
          </cell>
        </row>
      </sheetData>
      <sheetData sheetId="3">
        <row r="49">
          <cell r="C49" t="str">
            <v>1 - Holding company</v>
          </cell>
          <cell r="D49" t="str">
            <v>AMALGAMATING</v>
          </cell>
          <cell r="G49" t="str">
            <v>Y</v>
          </cell>
        </row>
        <row r="50">
          <cell r="C50" t="str">
            <v>2 - Subsidiary company</v>
          </cell>
          <cell r="D50" t="str">
            <v>AMALGAMATED</v>
          </cell>
          <cell r="G50" t="str">
            <v>N</v>
          </cell>
        </row>
        <row r="51">
          <cell r="C51" t="str">
            <v>3 - Both</v>
          </cell>
          <cell r="D51" t="str">
            <v>DEMERGED</v>
          </cell>
        </row>
        <row r="52">
          <cell r="C52" t="str">
            <v>4 - If any other</v>
          </cell>
          <cell r="D52" t="str">
            <v>RESULTING</v>
          </cell>
        </row>
      </sheetData>
      <sheetData sheetId="4">
        <row r="10">
          <cell r="C10" t="str">
            <v>01-ANDAMAN AND NICOBAR ISLANDS</v>
          </cell>
        </row>
        <row r="11">
          <cell r="C11" t="str">
            <v>02-ANDHRA PRADESH</v>
          </cell>
        </row>
        <row r="12">
          <cell r="C12" t="str">
            <v>03-ARUNACHAL PRADESH</v>
          </cell>
        </row>
        <row r="13">
          <cell r="C13" t="str">
            <v>04-ASSAM</v>
          </cell>
        </row>
        <row r="14">
          <cell r="C14" t="str">
            <v>05-BIHAR</v>
          </cell>
        </row>
        <row r="15">
          <cell r="C15" t="str">
            <v>06-CHANDIGARH</v>
          </cell>
        </row>
        <row r="16">
          <cell r="C16" t="str">
            <v>07-DADRA AND NAGAR HAVELI</v>
          </cell>
        </row>
        <row r="17">
          <cell r="C17" t="str">
            <v>08-DAMAN AND DIU</v>
          </cell>
        </row>
        <row r="18">
          <cell r="C18" t="str">
            <v>09-DELHI</v>
          </cell>
        </row>
        <row r="19">
          <cell r="C19" t="str">
            <v>10-GOA</v>
          </cell>
        </row>
        <row r="20">
          <cell r="C20" t="str">
            <v>11-GUJARAT</v>
          </cell>
        </row>
        <row r="21">
          <cell r="C21" t="str">
            <v>12-HARYANA</v>
          </cell>
        </row>
        <row r="22">
          <cell r="C22" t="str">
            <v>13-HIMACHAL PRADESH</v>
          </cell>
        </row>
        <row r="23">
          <cell r="C23" t="str">
            <v>14-JAMMU AND KASHMIR</v>
          </cell>
        </row>
        <row r="24">
          <cell r="C24" t="str">
            <v>15-KARNATAKA</v>
          </cell>
        </row>
        <row r="25">
          <cell r="C25" t="str">
            <v>16-KERALA</v>
          </cell>
        </row>
        <row r="26">
          <cell r="C26" t="str">
            <v>17-LAKHSWADEEP</v>
          </cell>
        </row>
        <row r="27">
          <cell r="C27" t="str">
            <v>18-MADHYA PRADESH</v>
          </cell>
        </row>
        <row r="28">
          <cell r="C28" t="str">
            <v>19-MAHARASHTRA</v>
          </cell>
        </row>
        <row r="29">
          <cell r="C29" t="str">
            <v>20-MANIPUR</v>
          </cell>
        </row>
        <row r="30">
          <cell r="C30" t="str">
            <v>21-MEGHALAYA</v>
          </cell>
        </row>
        <row r="31">
          <cell r="C31" t="str">
            <v>22-MIZORAM</v>
          </cell>
        </row>
        <row r="32">
          <cell r="C32" t="str">
            <v>23-NAGALAND</v>
          </cell>
        </row>
        <row r="33">
          <cell r="C33" t="str">
            <v>24-ORISSA</v>
          </cell>
        </row>
        <row r="34">
          <cell r="C34" t="str">
            <v>25-PONDICHERRY</v>
          </cell>
        </row>
        <row r="35">
          <cell r="C35" t="str">
            <v>26-PUNJAB</v>
          </cell>
        </row>
        <row r="36">
          <cell r="C36" t="str">
            <v>27-RAJASTHAN</v>
          </cell>
        </row>
        <row r="37">
          <cell r="C37" t="str">
            <v>28-SIKKIM</v>
          </cell>
        </row>
        <row r="38">
          <cell r="C38" t="str">
            <v>29-TAMILNADU</v>
          </cell>
        </row>
        <row r="39">
          <cell r="C39" t="str">
            <v>30-TRIPURA</v>
          </cell>
        </row>
        <row r="40">
          <cell r="C40" t="str">
            <v>31-UTTAR PRADESH</v>
          </cell>
        </row>
        <row r="41">
          <cell r="C41" t="str">
            <v>32-WEST BENGAL</v>
          </cell>
        </row>
        <row r="42">
          <cell r="C42" t="str">
            <v>33-CHHATISHGARH</v>
          </cell>
        </row>
        <row r="43">
          <cell r="C43" t="str">
            <v>34-UTTARANCHAL</v>
          </cell>
        </row>
        <row r="44">
          <cell r="C44" t="str">
            <v>35-JHARKHAND</v>
          </cell>
        </row>
        <row r="45">
          <cell r="C45" t="str">
            <v>99-FOREIGN</v>
          </cell>
        </row>
      </sheetData>
      <sheetData sheetId="5">
        <row r="31">
          <cell r="C31" t="str">
            <v>0101-Agro-based industries</v>
          </cell>
          <cell r="I31" t="str">
            <v>01-ANDAMAN AND NICOBAR ISLANDS</v>
          </cell>
        </row>
        <row r="32">
          <cell r="C32" t="str">
            <v>0102-Automobile and Auto parts</v>
          </cell>
          <cell r="I32" t="str">
            <v>02-ANDHRA PRADESH</v>
          </cell>
        </row>
        <row r="33">
          <cell r="C33" t="str">
            <v>0103-Cement</v>
          </cell>
          <cell r="I33" t="str">
            <v>03-ARUNACHAL PRADESH</v>
          </cell>
        </row>
        <row r="34">
          <cell r="C34" t="str">
            <v>0104-Diamond cutting</v>
          </cell>
          <cell r="I34" t="str">
            <v>04-ASSAM</v>
          </cell>
        </row>
        <row r="35">
          <cell r="C35" t="str">
            <v>0105-Drugs and Pharmaceuticals</v>
          </cell>
          <cell r="I35" t="str">
            <v>05-BIHAR</v>
          </cell>
        </row>
        <row r="36">
          <cell r="C36" t="str">
            <v>0106-Electronics including Computer Hardware</v>
          </cell>
          <cell r="I36" t="str">
            <v>06-CHANDIGARH</v>
          </cell>
        </row>
        <row r="37">
          <cell r="C37" t="str">
            <v>0107-Engineering goods</v>
          </cell>
          <cell r="I37" t="str">
            <v>07-DADRA AND NAGAR HAVELI</v>
          </cell>
        </row>
        <row r="38">
          <cell r="C38" t="str">
            <v>0108-Fertilizers, Chemicals, Paints</v>
          </cell>
          <cell r="I38" t="str">
            <v>08-DAMAN AND DIU</v>
          </cell>
        </row>
        <row r="39">
          <cell r="C39" t="str">
            <v>0109-Flour &amp; Rice Mills</v>
          </cell>
          <cell r="I39" t="str">
            <v>09-DELHI</v>
          </cell>
        </row>
        <row r="40">
          <cell r="C40" t="str">
            <v>0110-Food Processing units</v>
          </cell>
          <cell r="I40" t="str">
            <v>10-GOA</v>
          </cell>
        </row>
        <row r="41">
          <cell r="C41" t="str">
            <v>0111-Marble &amp; Granite</v>
          </cell>
          <cell r="I41" t="str">
            <v>11-GUJARAT</v>
          </cell>
        </row>
        <row r="42">
          <cell r="C42" t="str">
            <v>0112-Paper</v>
          </cell>
          <cell r="I42" t="str">
            <v>12-HARYANA</v>
          </cell>
        </row>
        <row r="43">
          <cell r="C43" t="str">
            <v>0113-Petroleum and Petrochemicals</v>
          </cell>
          <cell r="I43" t="str">
            <v>13-HIMACHAL PRADESH</v>
          </cell>
        </row>
        <row r="44">
          <cell r="C44" t="str">
            <v>0114-Power and energy</v>
          </cell>
          <cell r="I44" t="str">
            <v>14-JAMMU AND KASHMIR</v>
          </cell>
        </row>
        <row r="45">
          <cell r="C45" t="str">
            <v>0115-Printing &amp; Publishing</v>
          </cell>
          <cell r="I45" t="str">
            <v>15-KARNATAKA</v>
          </cell>
        </row>
        <row r="46">
          <cell r="C46" t="str">
            <v>0116-Rubber</v>
          </cell>
          <cell r="I46" t="str">
            <v>16-KERALA</v>
          </cell>
        </row>
        <row r="47">
          <cell r="C47" t="str">
            <v>0117-Steel</v>
          </cell>
          <cell r="I47" t="str">
            <v>17-LAKHSWADEEP</v>
          </cell>
        </row>
        <row r="48">
          <cell r="C48" t="str">
            <v>0118-Sugar</v>
          </cell>
          <cell r="I48" t="str">
            <v>18-MADHYA PRADESH</v>
          </cell>
        </row>
        <row r="49">
          <cell r="C49" t="str">
            <v>0119-Tea, Coffee</v>
          </cell>
          <cell r="I49" t="str">
            <v>19-MAHARASHTRA</v>
          </cell>
        </row>
        <row r="50">
          <cell r="C50" t="str">
            <v>0120-Textiles, handloom, Power looms</v>
          </cell>
          <cell r="I50" t="str">
            <v>20-MANIPUR</v>
          </cell>
        </row>
        <row r="51">
          <cell r="C51" t="str">
            <v>0121-Tobacco</v>
          </cell>
          <cell r="I51" t="str">
            <v>21-MEGHALAYA</v>
          </cell>
        </row>
        <row r="52">
          <cell r="C52" t="str">
            <v>0122-Tyre</v>
          </cell>
          <cell r="I52" t="str">
            <v>22-MIZORAM</v>
          </cell>
        </row>
        <row r="53">
          <cell r="C53" t="str">
            <v>0123-Vanaspati &amp; Edible Oils</v>
          </cell>
          <cell r="I53" t="str">
            <v>23-NAGALAND</v>
          </cell>
        </row>
        <row r="54">
          <cell r="C54" t="str">
            <v>0124-Others</v>
          </cell>
          <cell r="I54" t="str">
            <v>24-ORISSA</v>
          </cell>
        </row>
        <row r="55">
          <cell r="C55" t="str">
            <v>0201-Chain Stores</v>
          </cell>
          <cell r="I55" t="str">
            <v>25-PONDICHERRY</v>
          </cell>
        </row>
        <row r="56">
          <cell r="C56" t="str">
            <v>0202-Retailers</v>
          </cell>
          <cell r="I56" t="str">
            <v>26-PUNJAB</v>
          </cell>
        </row>
        <row r="57">
          <cell r="C57" t="str">
            <v>0203-Wholesalers</v>
          </cell>
          <cell r="I57" t="str">
            <v>27-RAJASTHAN</v>
          </cell>
        </row>
        <row r="58">
          <cell r="C58" t="str">
            <v>0204-Others</v>
          </cell>
          <cell r="I58" t="str">
            <v>28-SIKKIM</v>
          </cell>
        </row>
        <row r="59">
          <cell r="C59" t="str">
            <v>0301-General Commission Agents</v>
          </cell>
          <cell r="I59" t="str">
            <v>29-TAMILNADU</v>
          </cell>
        </row>
        <row r="60">
          <cell r="C60" t="str">
            <v>0401-Builders</v>
          </cell>
          <cell r="I60" t="str">
            <v>30-TRIPURA</v>
          </cell>
        </row>
        <row r="61">
          <cell r="C61" t="str">
            <v>0402-Estate Agents</v>
          </cell>
          <cell r="I61" t="str">
            <v>31-UTTAR PRADESH</v>
          </cell>
        </row>
        <row r="62">
          <cell r="C62" t="str">
            <v>0403-Property Developers</v>
          </cell>
          <cell r="I62" t="str">
            <v>32-WEST BENGAL</v>
          </cell>
        </row>
        <row r="63">
          <cell r="C63" t="str">
            <v>0404-Others</v>
          </cell>
          <cell r="I63" t="str">
            <v>33-CHHATISHGARH</v>
          </cell>
        </row>
        <row r="64">
          <cell r="C64" t="str">
            <v>0501-Civil Contractors</v>
          </cell>
          <cell r="I64" t="str">
            <v>34-UTTARANCHAL</v>
          </cell>
        </row>
        <row r="65">
          <cell r="C65" t="str">
            <v>0502-Excise Contractors</v>
          </cell>
          <cell r="I65" t="str">
            <v>35-JHARKHAND</v>
          </cell>
        </row>
        <row r="66">
          <cell r="C66" t="str">
            <v>0503-Forest Contractors</v>
          </cell>
          <cell r="I66" t="str">
            <v>99-FOREIGN</v>
          </cell>
        </row>
        <row r="67">
          <cell r="C67" t="str">
            <v>0504-Mining Contractors</v>
          </cell>
        </row>
        <row r="68">
          <cell r="C68" t="str">
            <v>0505-Others</v>
          </cell>
        </row>
        <row r="69">
          <cell r="C69" t="str">
            <v>0601-Chartered Accountants, Auditors, etc.</v>
          </cell>
        </row>
        <row r="70">
          <cell r="C70" t="str">
            <v>0602-Fashion designers</v>
          </cell>
        </row>
        <row r="71">
          <cell r="C71" t="str">
            <v>0603-Legal professionals</v>
          </cell>
        </row>
        <row r="72">
          <cell r="C72" t="str">
            <v>0604-Medical professionals</v>
          </cell>
        </row>
        <row r="73">
          <cell r="C73" t="str">
            <v>0605-Nursing Homes</v>
          </cell>
        </row>
        <row r="74">
          <cell r="C74" t="str">
            <v>0606-Specialty hospitals</v>
          </cell>
        </row>
        <row r="75">
          <cell r="C75" t="str">
            <v>0607-Others</v>
          </cell>
        </row>
        <row r="76">
          <cell r="C76" t="str">
            <v>0701-Advertisement agencies</v>
          </cell>
        </row>
        <row r="77">
          <cell r="C77" t="str">
            <v>0702-Beauty Parlours</v>
          </cell>
        </row>
        <row r="78">
          <cell r="C78" t="str">
            <v>0703-Consultancy services</v>
          </cell>
        </row>
        <row r="79">
          <cell r="C79" t="str">
            <v>0704-Courier Agencies</v>
          </cell>
        </row>
        <row r="80">
          <cell r="C80" t="str">
            <v>0705-Computer training/educational and coaching institutes</v>
          </cell>
        </row>
        <row r="81">
          <cell r="C81" t="str">
            <v>0706-Forex Dealers</v>
          </cell>
        </row>
        <row r="82">
          <cell r="C82" t="str">
            <v>0707-Hospitality services</v>
          </cell>
        </row>
        <row r="83">
          <cell r="C83" t="str">
            <v>0708-Hotels</v>
          </cell>
        </row>
        <row r="84">
          <cell r="C84" t="str">
            <v>0709-I.T. enabled services, BPO service providers</v>
          </cell>
        </row>
        <row r="85">
          <cell r="C85" t="str">
            <v>0710-Security agencies</v>
          </cell>
        </row>
        <row r="86">
          <cell r="C86" t="str">
            <v>0711-Software development agencies</v>
          </cell>
        </row>
        <row r="87">
          <cell r="C87" t="str">
            <v>0712-Transporters</v>
          </cell>
        </row>
        <row r="88">
          <cell r="C88" t="str">
            <v>0713-Travel agents, tour operators</v>
          </cell>
        </row>
        <row r="89">
          <cell r="C89" t="str">
            <v>0714-Others</v>
          </cell>
        </row>
        <row r="90">
          <cell r="C90" t="str">
            <v>0801-Banking Companies</v>
          </cell>
        </row>
        <row r="91">
          <cell r="C91" t="str">
            <v>0802-Chit Funds</v>
          </cell>
        </row>
        <row r="92">
          <cell r="C92" t="str">
            <v>0803-Financial Institutions</v>
          </cell>
        </row>
        <row r="93">
          <cell r="C93" t="str">
            <v>0804-Financial service providers</v>
          </cell>
        </row>
        <row r="94">
          <cell r="C94" t="str">
            <v>0805-Leasing Companies</v>
          </cell>
        </row>
        <row r="95">
          <cell r="C95" t="str">
            <v>0806-Money Lenders</v>
          </cell>
        </row>
        <row r="96">
          <cell r="C96" t="str">
            <v>0807-Non-Banking Finance Companies</v>
          </cell>
        </row>
        <row r="97">
          <cell r="C97" t="str">
            <v>0808-Share Brokers, Sub-brokers, etc.</v>
          </cell>
        </row>
        <row r="98">
          <cell r="C98" t="str">
            <v>0809-Others</v>
          </cell>
        </row>
        <row r="99">
          <cell r="C99" t="str">
            <v>0901-Cable T.V. productions</v>
          </cell>
        </row>
        <row r="100">
          <cell r="C100" t="str">
            <v>0902-Film distribution</v>
          </cell>
        </row>
        <row r="101">
          <cell r="C101" t="str">
            <v>0903-Film laboratories</v>
          </cell>
        </row>
        <row r="102">
          <cell r="C102" t="str">
            <v>0904-Motion Picture Producers</v>
          </cell>
        </row>
        <row r="103">
          <cell r="C103" t="str">
            <v>0905-Television Channels</v>
          </cell>
        </row>
        <row r="104">
          <cell r="C104" t="str">
            <v>0906-Others</v>
          </cell>
        </row>
      </sheetData>
      <sheetData sheetId="9">
        <row r="77">
          <cell r="A77" t="str">
            <v>101-gms</v>
          </cell>
          <cell r="B77" t="str">
            <v>101-gms</v>
          </cell>
          <cell r="C77" t="str">
            <v>101-gms</v>
          </cell>
        </row>
        <row r="78">
          <cell r="A78" t="str">
            <v>102-kilograms</v>
          </cell>
          <cell r="B78" t="str">
            <v>102-kilograms</v>
          </cell>
          <cell r="C78" t="str">
            <v>102-kilograms</v>
          </cell>
        </row>
        <row r="79">
          <cell r="A79" t="str">
            <v>103-litre</v>
          </cell>
          <cell r="B79" t="str">
            <v>103-litre</v>
          </cell>
          <cell r="C79" t="str">
            <v>103-litre</v>
          </cell>
        </row>
        <row r="80">
          <cell r="A80" t="str">
            <v>104-kilolitre</v>
          </cell>
          <cell r="B80" t="str">
            <v>104-kilolitre</v>
          </cell>
          <cell r="C80" t="str">
            <v>104-kilolitre</v>
          </cell>
        </row>
        <row r="81">
          <cell r="A81" t="str">
            <v>105-metre</v>
          </cell>
          <cell r="B81" t="str">
            <v>105-metre</v>
          </cell>
          <cell r="C81" t="str">
            <v>105-metre</v>
          </cell>
        </row>
        <row r="82">
          <cell r="A82" t="str">
            <v>106-kilometre</v>
          </cell>
          <cell r="B82" t="str">
            <v>106-kilometre</v>
          </cell>
          <cell r="C82" t="str">
            <v>106-kilometre</v>
          </cell>
        </row>
        <row r="83">
          <cell r="A83" t="str">
            <v>107-numbers</v>
          </cell>
          <cell r="B83" t="str">
            <v>107-numbers</v>
          </cell>
          <cell r="C83" t="str">
            <v>107-numbers</v>
          </cell>
        </row>
        <row r="84">
          <cell r="A84" t="str">
            <v>108-quintal</v>
          </cell>
          <cell r="B84" t="str">
            <v>108-quintal</v>
          </cell>
          <cell r="C84" t="str">
            <v>108-quintal</v>
          </cell>
        </row>
        <row r="85">
          <cell r="A85" t="str">
            <v>109-ton</v>
          </cell>
          <cell r="B85" t="str">
            <v>109-ton</v>
          </cell>
          <cell r="C85" t="str">
            <v>109-ton</v>
          </cell>
        </row>
        <row r="86">
          <cell r="A86" t="str">
            <v>110-pound</v>
          </cell>
          <cell r="B86" t="str">
            <v>110-pound</v>
          </cell>
          <cell r="C86" t="str">
            <v>110-pound</v>
          </cell>
        </row>
        <row r="87">
          <cell r="A87" t="str">
            <v>111-milligrams</v>
          </cell>
          <cell r="B87" t="str">
            <v>111-milligrams</v>
          </cell>
          <cell r="C87" t="str">
            <v>111-milligrams</v>
          </cell>
        </row>
        <row r="88">
          <cell r="A88" t="str">
            <v>112-carat</v>
          </cell>
          <cell r="B88" t="str">
            <v>112-carat</v>
          </cell>
          <cell r="C88" t="str">
            <v>112-carat</v>
          </cell>
        </row>
        <row r="89">
          <cell r="A89" t="str">
            <v>113-numbers (1000s)</v>
          </cell>
          <cell r="B89" t="str">
            <v>113-numbers (1000s)</v>
          </cell>
          <cell r="C89" t="str">
            <v>113-numbers (1000s)</v>
          </cell>
        </row>
        <row r="90">
          <cell r="A90" t="str">
            <v>114-kwatt</v>
          </cell>
          <cell r="B90" t="str">
            <v>114-kwatt</v>
          </cell>
          <cell r="C90" t="str">
            <v>114-kwatt</v>
          </cell>
        </row>
        <row r="91">
          <cell r="A91" t="str">
            <v>115-mwatt</v>
          </cell>
          <cell r="B91" t="str">
            <v>115-mwatt</v>
          </cell>
          <cell r="C91" t="str">
            <v>115-mwatt</v>
          </cell>
        </row>
        <row r="92">
          <cell r="A92" t="str">
            <v>116-inch</v>
          </cell>
          <cell r="B92" t="str">
            <v>116-inch</v>
          </cell>
          <cell r="C92" t="str">
            <v>116-inch</v>
          </cell>
        </row>
        <row r="93">
          <cell r="A93" t="str">
            <v>117-feet</v>
          </cell>
          <cell r="B93" t="str">
            <v>117-feet</v>
          </cell>
          <cell r="C93" t="str">
            <v>117-feet</v>
          </cell>
        </row>
        <row r="94">
          <cell r="A94" t="str">
            <v>118-sqft</v>
          </cell>
          <cell r="B94" t="str">
            <v>118-sqft</v>
          </cell>
          <cell r="C94" t="str">
            <v>118-sqft</v>
          </cell>
        </row>
        <row r="95">
          <cell r="A95" t="str">
            <v>119-acre</v>
          </cell>
          <cell r="B95" t="str">
            <v>119-acre</v>
          </cell>
          <cell r="C95" t="str">
            <v>119-acre</v>
          </cell>
        </row>
        <row r="96">
          <cell r="A96" t="str">
            <v>120-cubicft</v>
          </cell>
          <cell r="B96" t="str">
            <v>120-cubicft</v>
          </cell>
          <cell r="C96" t="str">
            <v>120-cubicft</v>
          </cell>
        </row>
        <row r="97">
          <cell r="A97" t="str">
            <v>121-sqmetre</v>
          </cell>
          <cell r="B97" t="str">
            <v>121-sqmetre</v>
          </cell>
          <cell r="C97" t="str">
            <v>121-sqmetre</v>
          </cell>
        </row>
        <row r="98">
          <cell r="A98" t="str">
            <v>122-cubicmetre</v>
          </cell>
          <cell r="B98" t="str">
            <v>122-cubicmetre</v>
          </cell>
          <cell r="C98" t="str">
            <v>122-cubicmetre</v>
          </cell>
        </row>
        <row r="99">
          <cell r="A99" t="str">
            <v>999-residual</v>
          </cell>
          <cell r="B99" t="str">
            <v>999-residual</v>
          </cell>
          <cell r="C99" t="str">
            <v>999-residual</v>
          </cell>
        </row>
      </sheetData>
      <sheetData sheetId="10">
        <row r="2">
          <cell r="J2">
            <v>0</v>
          </cell>
        </row>
        <row r="7">
          <cell r="J7">
            <v>1089394</v>
          </cell>
        </row>
        <row r="10">
          <cell r="H10">
            <v>0</v>
          </cell>
        </row>
        <row r="11">
          <cell r="H11">
            <v>0</v>
          </cell>
        </row>
        <row r="12">
          <cell r="H12">
            <v>0</v>
          </cell>
        </row>
        <row r="13">
          <cell r="H13">
            <v>0</v>
          </cell>
        </row>
        <row r="14">
          <cell r="H14">
            <v>0</v>
          </cell>
        </row>
        <row r="15">
          <cell r="H15">
            <v>0</v>
          </cell>
        </row>
        <row r="16">
          <cell r="J16">
            <v>0</v>
          </cell>
        </row>
        <row r="19">
          <cell r="H19">
            <v>0</v>
          </cell>
        </row>
        <row r="21">
          <cell r="J21">
            <v>0</v>
          </cell>
        </row>
        <row r="22">
          <cell r="J22">
            <v>1089394</v>
          </cell>
        </row>
        <row r="23">
          <cell r="J23">
            <v>0</v>
          </cell>
        </row>
        <row r="26">
          <cell r="J26">
            <v>1089394</v>
          </cell>
        </row>
        <row r="27">
          <cell r="J27">
            <v>0</v>
          </cell>
        </row>
        <row r="28">
          <cell r="J28">
            <v>0</v>
          </cell>
        </row>
        <row r="29">
          <cell r="J29">
            <v>1089390</v>
          </cell>
        </row>
        <row r="33">
          <cell r="J33">
            <v>0</v>
          </cell>
        </row>
        <row r="35">
          <cell r="J35">
            <v>1049733</v>
          </cell>
        </row>
        <row r="39">
          <cell r="J39">
            <v>194201</v>
          </cell>
        </row>
        <row r="40">
          <cell r="J40">
            <v>0</v>
          </cell>
        </row>
        <row r="41">
          <cell r="J41">
            <v>5826</v>
          </cell>
        </row>
        <row r="42">
          <cell r="J42">
            <v>200027</v>
          </cell>
        </row>
        <row r="44">
          <cell r="H44">
            <v>326817</v>
          </cell>
        </row>
        <row r="47">
          <cell r="J47">
            <v>326817</v>
          </cell>
        </row>
        <row r="51">
          <cell r="J51">
            <v>0</v>
          </cell>
        </row>
        <row r="52">
          <cell r="J52">
            <v>326817</v>
          </cell>
        </row>
        <row r="53">
          <cell r="J53">
            <v>0</v>
          </cell>
        </row>
        <row r="54">
          <cell r="J54">
            <v>9805</v>
          </cell>
        </row>
        <row r="55">
          <cell r="J55">
            <v>336622</v>
          </cell>
        </row>
        <row r="56">
          <cell r="J56">
            <v>336622</v>
          </cell>
        </row>
        <row r="57">
          <cell r="J57">
            <v>0</v>
          </cell>
        </row>
        <row r="58">
          <cell r="J58">
            <v>336622</v>
          </cell>
        </row>
        <row r="60">
          <cell r="H60">
            <v>0</v>
          </cell>
        </row>
        <row r="61">
          <cell r="H61">
            <v>0</v>
          </cell>
        </row>
        <row r="62">
          <cell r="J62">
            <v>0</v>
          </cell>
        </row>
        <row r="63">
          <cell r="J63">
            <v>336622</v>
          </cell>
        </row>
        <row r="65">
          <cell r="H65">
            <v>0</v>
          </cell>
        </row>
        <row r="66">
          <cell r="H66">
            <v>9156</v>
          </cell>
        </row>
        <row r="67">
          <cell r="H67">
            <v>10166</v>
          </cell>
        </row>
        <row r="68">
          <cell r="J68">
            <v>19322</v>
          </cell>
        </row>
        <row r="69">
          <cell r="J69">
            <v>355944</v>
          </cell>
        </row>
        <row r="71">
          <cell r="H71">
            <v>131905</v>
          </cell>
        </row>
        <row r="72">
          <cell r="H72">
            <v>52094</v>
          </cell>
        </row>
        <row r="73">
          <cell r="H73">
            <v>0</v>
          </cell>
        </row>
        <row r="74">
          <cell r="H74">
            <v>171950</v>
          </cell>
        </row>
        <row r="75">
          <cell r="J75">
            <v>355949</v>
          </cell>
        </row>
        <row r="86">
          <cell r="F86" t="str">
            <v>NEERAKAL JOSEPH MATHEW</v>
          </cell>
          <cell r="I86" t="str">
            <v>NEERAKAL MATHEW JOSEPH </v>
          </cell>
        </row>
        <row r="91">
          <cell r="F91" t="str">
            <v>DIRECTOR</v>
          </cell>
        </row>
        <row r="92">
          <cell r="F92" t="str">
            <v>KOTTAYAM</v>
          </cell>
        </row>
        <row r="93">
          <cell r="F93" t="str">
            <v>AGXPM8320L</v>
          </cell>
          <cell r="H93" t="str">
            <v>28/09/2013</v>
          </cell>
        </row>
      </sheetData>
      <sheetData sheetId="11">
        <row r="8">
          <cell r="J8">
            <v>0</v>
          </cell>
        </row>
        <row r="9">
          <cell r="J9">
            <v>0</v>
          </cell>
          <cell r="M9">
            <v>0</v>
          </cell>
          <cell r="N9">
            <v>0</v>
          </cell>
          <cell r="IV9" t="str">
            <v>Yes</v>
          </cell>
        </row>
        <row r="10">
          <cell r="J10">
            <v>0</v>
          </cell>
          <cell r="IV10" t="str">
            <v>No</v>
          </cell>
        </row>
        <row r="11">
          <cell r="J11">
            <v>0</v>
          </cell>
        </row>
        <row r="12">
          <cell r="J12">
            <v>0</v>
          </cell>
        </row>
        <row r="17">
          <cell r="J17">
            <v>0</v>
          </cell>
        </row>
        <row r="18">
          <cell r="J18">
            <v>0</v>
          </cell>
        </row>
        <row r="22">
          <cell r="J22" t="e">
            <v>#NAME?</v>
          </cell>
        </row>
      </sheetData>
      <sheetData sheetId="12">
        <row r="68">
          <cell r="J68">
            <v>0</v>
          </cell>
        </row>
        <row r="85">
          <cell r="D85" t="str">
            <v>01-ANDAMAN AND NICOBAR ISLANDS</v>
          </cell>
          <cell r="F85" t="str">
            <v>Y</v>
          </cell>
        </row>
        <row r="86">
          <cell r="D86" t="str">
            <v>02-ANDHRA PRADESH</v>
          </cell>
          <cell r="F86" t="str">
            <v>N</v>
          </cell>
        </row>
        <row r="87">
          <cell r="D87" t="str">
            <v>03-ARUNACHAL PRADESH</v>
          </cell>
        </row>
        <row r="88">
          <cell r="D88" t="str">
            <v>04-ASSAM</v>
          </cell>
        </row>
        <row r="89">
          <cell r="D89" t="str">
            <v>05-BIHAR</v>
          </cell>
        </row>
        <row r="90">
          <cell r="D90" t="str">
            <v>06-CHANDIGARH</v>
          </cell>
        </row>
        <row r="91">
          <cell r="D91" t="str">
            <v>07-DADRA AND NAGAR HAVELI</v>
          </cell>
        </row>
        <row r="92">
          <cell r="D92" t="str">
            <v>08-DAMAN AND DIU</v>
          </cell>
        </row>
        <row r="93">
          <cell r="D93" t="str">
            <v>09-DELHI</v>
          </cell>
        </row>
        <row r="94">
          <cell r="D94" t="str">
            <v>10-GOA</v>
          </cell>
        </row>
        <row r="95">
          <cell r="D95" t="str">
            <v>11-GUJARAT</v>
          </cell>
        </row>
        <row r="96">
          <cell r="D96" t="str">
            <v>12-HARYANA</v>
          </cell>
        </row>
        <row r="97">
          <cell r="D97" t="str">
            <v>13-HIMACHAL PRADESH</v>
          </cell>
        </row>
        <row r="98">
          <cell r="D98" t="str">
            <v>14-JAMMU AND KASHMIR</v>
          </cell>
        </row>
        <row r="99">
          <cell r="D99" t="str">
            <v>15-KARNATAKA</v>
          </cell>
        </row>
        <row r="100">
          <cell r="D100" t="str">
            <v>16-KERALA</v>
          </cell>
        </row>
        <row r="101">
          <cell r="D101" t="str">
            <v>17-LAKHSWADEEP</v>
          </cell>
        </row>
        <row r="102">
          <cell r="D102" t="str">
            <v>18-MADHYA PRADESH</v>
          </cell>
        </row>
        <row r="103">
          <cell r="D103" t="str">
            <v>19-MAHARASHTRA</v>
          </cell>
        </row>
        <row r="104">
          <cell r="D104" t="str">
            <v>20-MANIPUR</v>
          </cell>
        </row>
        <row r="105">
          <cell r="D105" t="str">
            <v>21-MEGHALAYA</v>
          </cell>
        </row>
        <row r="106">
          <cell r="D106" t="str">
            <v>22-MIZORAM</v>
          </cell>
        </row>
        <row r="107">
          <cell r="D107" t="str">
            <v>23-NAGALAND</v>
          </cell>
        </row>
        <row r="108">
          <cell r="D108" t="str">
            <v>24-ORISSA</v>
          </cell>
        </row>
        <row r="109">
          <cell r="D109" t="str">
            <v>25-PONDICHERRY</v>
          </cell>
        </row>
        <row r="110">
          <cell r="D110" t="str">
            <v>26-PUNJAB</v>
          </cell>
        </row>
        <row r="111">
          <cell r="D111" t="str">
            <v>27-RAJASTHAN</v>
          </cell>
        </row>
        <row r="112">
          <cell r="D112" t="str">
            <v>28-SIKKIM</v>
          </cell>
        </row>
        <row r="113">
          <cell r="D113" t="str">
            <v>29-TAMILNADU</v>
          </cell>
        </row>
        <row r="114">
          <cell r="D114" t="str">
            <v>30-TRIPURA</v>
          </cell>
        </row>
        <row r="115">
          <cell r="D115" t="str">
            <v>31-UTTAR PRADESH</v>
          </cell>
        </row>
        <row r="116">
          <cell r="D116" t="str">
            <v>32-WEST BENGAL</v>
          </cell>
        </row>
        <row r="117">
          <cell r="D117" t="str">
            <v>33-CHHATISHGARH</v>
          </cell>
        </row>
        <row r="118">
          <cell r="D118" t="str">
            <v>34-UTTARANCHAL</v>
          </cell>
        </row>
        <row r="119">
          <cell r="D119" t="str">
            <v>35-JHARKHAND</v>
          </cell>
        </row>
        <row r="120">
          <cell r="D120" t="str">
            <v>99-FOREIGN</v>
          </cell>
        </row>
      </sheetData>
      <sheetData sheetId="13">
        <row r="3">
          <cell r="N3">
            <v>1049733</v>
          </cell>
        </row>
        <row r="4">
          <cell r="N4" t="str">
            <v>N</v>
          </cell>
        </row>
        <row r="13">
          <cell r="J13">
            <v>1049733</v>
          </cell>
        </row>
        <row r="16">
          <cell r="H16">
            <v>0</v>
          </cell>
        </row>
        <row r="17">
          <cell r="J17">
            <v>1049733</v>
          </cell>
        </row>
        <row r="18">
          <cell r="J18">
            <v>284348</v>
          </cell>
        </row>
        <row r="22">
          <cell r="J22">
            <v>244687</v>
          </cell>
        </row>
        <row r="23">
          <cell r="J23">
            <v>1089394</v>
          </cell>
        </row>
        <row r="34">
          <cell r="J34">
            <v>0</v>
          </cell>
        </row>
        <row r="44">
          <cell r="J44">
            <v>0</v>
          </cell>
        </row>
        <row r="45">
          <cell r="J45">
            <v>1089394</v>
          </cell>
        </row>
        <row r="58">
          <cell r="J58">
            <v>0</v>
          </cell>
        </row>
        <row r="59">
          <cell r="J59">
            <v>1089394</v>
          </cell>
        </row>
        <row r="65">
          <cell r="J65">
            <v>0</v>
          </cell>
        </row>
        <row r="66">
          <cell r="J66">
            <v>1089394</v>
          </cell>
        </row>
        <row r="67">
          <cell r="J67">
            <v>1089394</v>
          </cell>
        </row>
        <row r="69">
          <cell r="J69">
            <v>0</v>
          </cell>
        </row>
        <row r="72">
          <cell r="J72">
            <v>0</v>
          </cell>
        </row>
        <row r="74">
          <cell r="J74">
            <v>0</v>
          </cell>
        </row>
        <row r="77">
          <cell r="J77">
            <v>0</v>
          </cell>
        </row>
        <row r="79">
          <cell r="J79">
            <v>0</v>
          </cell>
        </row>
      </sheetData>
      <sheetData sheetId="14">
        <row r="3">
          <cell r="D3">
            <v>15</v>
          </cell>
        </row>
        <row r="5">
          <cell r="D5">
            <v>784324</v>
          </cell>
        </row>
        <row r="6">
          <cell r="D6">
            <v>14290</v>
          </cell>
        </row>
        <row r="8">
          <cell r="D8">
            <v>798614</v>
          </cell>
        </row>
        <row r="11">
          <cell r="D11">
            <v>0</v>
          </cell>
        </row>
        <row r="12">
          <cell r="D12">
            <v>119792</v>
          </cell>
        </row>
        <row r="13">
          <cell r="D13">
            <v>0</v>
          </cell>
        </row>
        <row r="14">
          <cell r="D14">
            <v>0</v>
          </cell>
        </row>
        <row r="15">
          <cell r="D15">
            <v>0</v>
          </cell>
        </row>
        <row r="16">
          <cell r="D16">
            <v>119792</v>
          </cell>
        </row>
      </sheetData>
      <sheetData sheetId="15">
        <row r="19">
          <cell r="H19">
            <v>244687</v>
          </cell>
        </row>
        <row r="30">
          <cell r="H30">
            <v>0</v>
          </cell>
        </row>
      </sheetData>
      <sheetData sheetId="17">
        <row r="6">
          <cell r="H6">
            <v>0</v>
          </cell>
        </row>
        <row r="10">
          <cell r="J10">
            <v>0</v>
          </cell>
        </row>
        <row r="13">
          <cell r="H13">
            <v>0</v>
          </cell>
        </row>
        <row r="18">
          <cell r="H18">
            <v>0</v>
          </cell>
        </row>
        <row r="21">
          <cell r="J21">
            <v>0</v>
          </cell>
        </row>
        <row r="23">
          <cell r="H23">
            <v>0</v>
          </cell>
        </row>
        <row r="28">
          <cell r="H28">
            <v>0</v>
          </cell>
        </row>
        <row r="35">
          <cell r="J35">
            <v>0</v>
          </cell>
        </row>
        <row r="36">
          <cell r="J36">
            <v>0</v>
          </cell>
        </row>
        <row r="37">
          <cell r="J37">
            <v>0</v>
          </cell>
        </row>
        <row r="42">
          <cell r="H42">
            <v>0</v>
          </cell>
        </row>
        <row r="44">
          <cell r="J44">
            <v>0</v>
          </cell>
        </row>
        <row r="45">
          <cell r="J45">
            <v>0</v>
          </cell>
        </row>
        <row r="47">
          <cell r="H47">
            <v>0</v>
          </cell>
        </row>
        <row r="52">
          <cell r="H52">
            <v>0</v>
          </cell>
        </row>
        <row r="53">
          <cell r="H53">
            <v>0</v>
          </cell>
        </row>
        <row r="54">
          <cell r="H54">
            <v>0</v>
          </cell>
        </row>
        <row r="55">
          <cell r="J55">
            <v>0</v>
          </cell>
        </row>
        <row r="57">
          <cell r="H57">
            <v>0</v>
          </cell>
        </row>
        <row r="62">
          <cell r="H62">
            <v>0</v>
          </cell>
        </row>
        <row r="63">
          <cell r="H63">
            <v>0</v>
          </cell>
        </row>
        <row r="65">
          <cell r="J65">
            <v>0</v>
          </cell>
        </row>
        <row r="66">
          <cell r="J66">
            <v>0</v>
          </cell>
        </row>
        <row r="67">
          <cell r="J67">
            <v>0</v>
          </cell>
        </row>
        <row r="68">
          <cell r="J68">
            <v>0</v>
          </cell>
        </row>
        <row r="69">
          <cell r="J69">
            <v>0</v>
          </cell>
        </row>
        <row r="70">
          <cell r="J70">
            <v>0</v>
          </cell>
        </row>
        <row r="90">
          <cell r="H90">
            <v>0</v>
          </cell>
        </row>
        <row r="106">
          <cell r="H106">
            <v>0</v>
          </cell>
        </row>
        <row r="110">
          <cell r="J110">
            <v>0</v>
          </cell>
        </row>
        <row r="114">
          <cell r="H114">
            <v>0</v>
          </cell>
        </row>
        <row r="115">
          <cell r="J115">
            <v>0</v>
          </cell>
        </row>
        <row r="116">
          <cell r="J116">
            <v>0</v>
          </cell>
        </row>
        <row r="117">
          <cell r="J117">
            <v>0</v>
          </cell>
        </row>
        <row r="121">
          <cell r="J121">
            <v>0</v>
          </cell>
        </row>
      </sheetData>
      <sheetData sheetId="18">
        <row r="4">
          <cell r="E4">
            <v>0</v>
          </cell>
          <cell r="F4">
            <v>0</v>
          </cell>
          <cell r="G4">
            <v>0</v>
          </cell>
        </row>
        <row r="6">
          <cell r="D6">
            <v>0</v>
          </cell>
          <cell r="H6">
            <v>0</v>
          </cell>
          <cell r="AN6">
            <v>0</v>
          </cell>
          <cell r="AO6">
            <v>0</v>
          </cell>
        </row>
        <row r="7">
          <cell r="H7">
            <v>1089394</v>
          </cell>
        </row>
        <row r="8">
          <cell r="D8">
            <v>0</v>
          </cell>
          <cell r="H8">
            <v>0</v>
          </cell>
          <cell r="X8">
            <v>0</v>
          </cell>
        </row>
        <row r="9">
          <cell r="D9">
            <v>0</v>
          </cell>
          <cell r="H9">
            <v>0</v>
          </cell>
          <cell r="X9">
            <v>0</v>
          </cell>
        </row>
        <row r="10">
          <cell r="D10">
            <v>0</v>
          </cell>
          <cell r="H10">
            <v>0</v>
          </cell>
          <cell r="O10">
            <v>0</v>
          </cell>
          <cell r="Q10">
            <v>0</v>
          </cell>
          <cell r="T10">
            <v>0</v>
          </cell>
          <cell r="X10">
            <v>0</v>
          </cell>
          <cell r="AB10">
            <v>0</v>
          </cell>
          <cell r="AE10">
            <v>0</v>
          </cell>
          <cell r="AF10">
            <v>0</v>
          </cell>
          <cell r="AG10">
            <v>0</v>
          </cell>
          <cell r="AH10">
            <v>0</v>
          </cell>
          <cell r="AN10">
            <v>0</v>
          </cell>
          <cell r="AO10">
            <v>1089394</v>
          </cell>
        </row>
        <row r="11">
          <cell r="D11">
            <v>0</v>
          </cell>
          <cell r="H11">
            <v>0</v>
          </cell>
          <cell r="O11">
            <v>0</v>
          </cell>
          <cell r="P11">
            <v>0</v>
          </cell>
          <cell r="Q11">
            <v>0</v>
          </cell>
          <cell r="R11">
            <v>0</v>
          </cell>
          <cell r="T11">
            <v>0</v>
          </cell>
          <cell r="V11">
            <v>0</v>
          </cell>
          <cell r="X11">
            <v>0</v>
          </cell>
          <cell r="Z11">
            <v>0</v>
          </cell>
          <cell r="AB11">
            <v>0</v>
          </cell>
          <cell r="AD11">
            <v>0</v>
          </cell>
          <cell r="AE11">
            <v>0</v>
          </cell>
          <cell r="AF11">
            <v>0</v>
          </cell>
          <cell r="AG11">
            <v>0</v>
          </cell>
          <cell r="AH11">
            <v>0</v>
          </cell>
          <cell r="AN11">
            <v>0</v>
          </cell>
          <cell r="AO11">
            <v>0</v>
          </cell>
        </row>
        <row r="12">
          <cell r="D12">
            <v>0</v>
          </cell>
          <cell r="H12">
            <v>0</v>
          </cell>
          <cell r="O12">
            <v>1089394</v>
          </cell>
          <cell r="P12">
            <v>0</v>
          </cell>
          <cell r="Q12">
            <v>1089394</v>
          </cell>
          <cell r="R12">
            <v>0</v>
          </cell>
          <cell r="T12">
            <v>1089394</v>
          </cell>
          <cell r="V12">
            <v>0</v>
          </cell>
          <cell r="X12">
            <v>1089394</v>
          </cell>
          <cell r="Z12">
            <v>0</v>
          </cell>
          <cell r="AB12">
            <v>1089394</v>
          </cell>
          <cell r="AD12">
            <v>0</v>
          </cell>
          <cell r="AE12">
            <v>0</v>
          </cell>
          <cell r="AF12">
            <v>1089394</v>
          </cell>
          <cell r="AG12">
            <v>0</v>
          </cell>
          <cell r="AH12">
            <v>0</v>
          </cell>
          <cell r="AN12">
            <v>0</v>
          </cell>
          <cell r="AO12">
            <v>0</v>
          </cell>
        </row>
        <row r="13">
          <cell r="D13">
            <v>0</v>
          </cell>
          <cell r="H13">
            <v>0</v>
          </cell>
        </row>
        <row r="14">
          <cell r="E14">
            <v>0</v>
          </cell>
          <cell r="F14">
            <v>0</v>
          </cell>
          <cell r="G14">
            <v>0</v>
          </cell>
          <cell r="O14">
            <v>0</v>
          </cell>
          <cell r="P14">
            <v>0</v>
          </cell>
          <cell r="Q14">
            <v>0</v>
          </cell>
          <cell r="R14">
            <v>0</v>
          </cell>
          <cell r="T14">
            <v>0</v>
          </cell>
          <cell r="V14">
            <v>0</v>
          </cell>
          <cell r="X14">
            <v>0</v>
          </cell>
          <cell r="Z14">
            <v>0</v>
          </cell>
          <cell r="AB14">
            <v>0</v>
          </cell>
          <cell r="AD14">
            <v>0</v>
          </cell>
          <cell r="AE14">
            <v>0</v>
          </cell>
          <cell r="AF14">
            <v>0</v>
          </cell>
          <cell r="AG14">
            <v>0</v>
          </cell>
          <cell r="AH14">
            <v>0</v>
          </cell>
          <cell r="AN14">
            <v>0</v>
          </cell>
          <cell r="AO14">
            <v>0</v>
          </cell>
        </row>
        <row r="15">
          <cell r="E15">
            <v>0</v>
          </cell>
          <cell r="F15">
            <v>0</v>
          </cell>
          <cell r="O15">
            <v>0</v>
          </cell>
          <cell r="P15">
            <v>0</v>
          </cell>
          <cell r="Q15">
            <v>0</v>
          </cell>
          <cell r="R15">
            <v>0</v>
          </cell>
          <cell r="T15">
            <v>0</v>
          </cell>
          <cell r="V15">
            <v>0</v>
          </cell>
          <cell r="X15">
            <v>0</v>
          </cell>
          <cell r="Z15">
            <v>0</v>
          </cell>
          <cell r="AB15">
            <v>0</v>
          </cell>
          <cell r="AD15">
            <v>0</v>
          </cell>
          <cell r="AE15">
            <v>0</v>
          </cell>
          <cell r="AF15">
            <v>0</v>
          </cell>
          <cell r="AG15">
            <v>0</v>
          </cell>
          <cell r="AH15">
            <v>0</v>
          </cell>
          <cell r="AN15">
            <v>0</v>
          </cell>
          <cell r="AO15">
            <v>0</v>
          </cell>
        </row>
        <row r="16">
          <cell r="O16">
            <v>0</v>
          </cell>
          <cell r="P16">
            <v>0</v>
          </cell>
          <cell r="Q16">
            <v>0</v>
          </cell>
          <cell r="R16">
            <v>0</v>
          </cell>
          <cell r="T16">
            <v>0</v>
          </cell>
          <cell r="V16">
            <v>0</v>
          </cell>
          <cell r="X16">
            <v>0</v>
          </cell>
          <cell r="Z16">
            <v>0</v>
          </cell>
          <cell r="AB16">
            <v>0</v>
          </cell>
          <cell r="AD16">
            <v>0</v>
          </cell>
          <cell r="AE16">
            <v>0</v>
          </cell>
          <cell r="AF16">
            <v>0</v>
          </cell>
          <cell r="AG16">
            <v>0</v>
          </cell>
          <cell r="AH16">
            <v>0</v>
          </cell>
          <cell r="AN16">
            <v>0</v>
          </cell>
          <cell r="AO16">
            <v>0</v>
          </cell>
        </row>
        <row r="17">
          <cell r="O17">
            <v>0</v>
          </cell>
          <cell r="P17">
            <v>0</v>
          </cell>
          <cell r="Q17">
            <v>0</v>
          </cell>
          <cell r="R17">
            <v>0</v>
          </cell>
          <cell r="T17">
            <v>0</v>
          </cell>
          <cell r="V17">
            <v>0</v>
          </cell>
          <cell r="X17">
            <v>0</v>
          </cell>
          <cell r="Z17">
            <v>0</v>
          </cell>
          <cell r="AB17">
            <v>0</v>
          </cell>
          <cell r="AD17">
            <v>0</v>
          </cell>
          <cell r="AF17">
            <v>0</v>
          </cell>
          <cell r="AG17">
            <v>0</v>
          </cell>
          <cell r="AN17">
            <v>0</v>
          </cell>
          <cell r="AO17">
            <v>0</v>
          </cell>
        </row>
        <row r="18">
          <cell r="O18">
            <v>0</v>
          </cell>
          <cell r="P18">
            <v>0</v>
          </cell>
          <cell r="Q18">
            <v>0</v>
          </cell>
          <cell r="R18">
            <v>0</v>
          </cell>
          <cell r="T18">
            <v>0</v>
          </cell>
          <cell r="V18">
            <v>0</v>
          </cell>
          <cell r="X18">
            <v>0</v>
          </cell>
          <cell r="Z18">
            <v>0</v>
          </cell>
          <cell r="AB18">
            <v>0</v>
          </cell>
          <cell r="AD18">
            <v>0</v>
          </cell>
          <cell r="AE18">
            <v>0</v>
          </cell>
          <cell r="AF18">
            <v>0</v>
          </cell>
          <cell r="AG18">
            <v>0</v>
          </cell>
          <cell r="AH18">
            <v>0</v>
          </cell>
          <cell r="AN18">
            <v>0</v>
          </cell>
          <cell r="AO18">
            <v>0</v>
          </cell>
        </row>
        <row r="19">
          <cell r="O19">
            <v>0</v>
          </cell>
          <cell r="P19">
            <v>0</v>
          </cell>
          <cell r="Q19">
            <v>0</v>
          </cell>
          <cell r="R19">
            <v>0</v>
          </cell>
          <cell r="T19">
            <v>0</v>
          </cell>
          <cell r="V19">
            <v>0</v>
          </cell>
          <cell r="X19">
            <v>0</v>
          </cell>
          <cell r="Z19">
            <v>0</v>
          </cell>
          <cell r="AB19">
            <v>0</v>
          </cell>
          <cell r="AD19">
            <v>0</v>
          </cell>
          <cell r="AF19">
            <v>0</v>
          </cell>
          <cell r="AG19">
            <v>0</v>
          </cell>
          <cell r="AN19">
            <v>0</v>
          </cell>
          <cell r="AO19">
            <v>0</v>
          </cell>
        </row>
        <row r="20">
          <cell r="E20">
            <v>0</v>
          </cell>
          <cell r="F20">
            <v>0</v>
          </cell>
          <cell r="AN20">
            <v>0</v>
          </cell>
          <cell r="AO20">
            <v>0</v>
          </cell>
        </row>
        <row r="21">
          <cell r="E21">
            <v>0</v>
          </cell>
          <cell r="F21">
            <v>0</v>
          </cell>
        </row>
        <row r="22">
          <cell r="D22">
            <v>0</v>
          </cell>
        </row>
        <row r="23">
          <cell r="D23">
            <v>0</v>
          </cell>
        </row>
        <row r="24">
          <cell r="E24">
            <v>0</v>
          </cell>
          <cell r="F24">
            <v>0</v>
          </cell>
          <cell r="O24">
            <v>0</v>
          </cell>
          <cell r="P24">
            <v>0</v>
          </cell>
          <cell r="Q24">
            <v>0</v>
          </cell>
          <cell r="R24">
            <v>0</v>
          </cell>
          <cell r="T24">
            <v>0</v>
          </cell>
          <cell r="V24">
            <v>0</v>
          </cell>
          <cell r="X24">
            <v>0</v>
          </cell>
          <cell r="Z24">
            <v>0</v>
          </cell>
          <cell r="AB24">
            <v>0</v>
          </cell>
          <cell r="AD24">
            <v>0</v>
          </cell>
          <cell r="AE24">
            <v>0</v>
          </cell>
          <cell r="AF24">
            <v>0</v>
          </cell>
          <cell r="AG24">
            <v>0</v>
          </cell>
          <cell r="AH24">
            <v>0</v>
          </cell>
        </row>
        <row r="25">
          <cell r="E25">
            <v>0</v>
          </cell>
          <cell r="F25">
            <v>0</v>
          </cell>
          <cell r="O25">
            <v>0</v>
          </cell>
          <cell r="P25">
            <v>0</v>
          </cell>
          <cell r="Q25">
            <v>0</v>
          </cell>
          <cell r="R25">
            <v>0</v>
          </cell>
          <cell r="T25">
            <v>0</v>
          </cell>
          <cell r="V25">
            <v>0</v>
          </cell>
          <cell r="X25">
            <v>0</v>
          </cell>
          <cell r="Z25">
            <v>0</v>
          </cell>
          <cell r="AB25">
            <v>0</v>
          </cell>
          <cell r="AD25">
            <v>0</v>
          </cell>
          <cell r="AE25">
            <v>0</v>
          </cell>
          <cell r="AF25">
            <v>0</v>
          </cell>
          <cell r="AG25">
            <v>0</v>
          </cell>
          <cell r="AH25">
            <v>0</v>
          </cell>
        </row>
        <row r="26">
          <cell r="F26">
            <v>0</v>
          </cell>
        </row>
        <row r="27">
          <cell r="D27">
            <v>0</v>
          </cell>
          <cell r="F27">
            <v>0</v>
          </cell>
        </row>
        <row r="28">
          <cell r="F28">
            <v>0</v>
          </cell>
          <cell r="G28">
            <v>0</v>
          </cell>
        </row>
        <row r="29">
          <cell r="AD29">
            <v>0</v>
          </cell>
          <cell r="AE29">
            <v>0</v>
          </cell>
        </row>
        <row r="30">
          <cell r="AD30">
            <v>0</v>
          </cell>
          <cell r="AE30">
            <v>0</v>
          </cell>
        </row>
        <row r="31">
          <cell r="AD31">
            <v>0</v>
          </cell>
          <cell r="AE31">
            <v>0</v>
          </cell>
        </row>
        <row r="32">
          <cell r="AD32">
            <v>0</v>
          </cell>
          <cell r="AE32">
            <v>0</v>
          </cell>
        </row>
        <row r="33">
          <cell r="AD33">
            <v>0</v>
          </cell>
          <cell r="AE33">
            <v>0</v>
          </cell>
        </row>
        <row r="34">
          <cell r="AD34">
            <v>0</v>
          </cell>
          <cell r="AE34">
            <v>0</v>
          </cell>
        </row>
        <row r="35">
          <cell r="AE35">
            <v>0</v>
          </cell>
        </row>
        <row r="36">
          <cell r="F36">
            <v>0</v>
          </cell>
          <cell r="AE36">
            <v>0</v>
          </cell>
        </row>
        <row r="37">
          <cell r="AE37">
            <v>0</v>
          </cell>
        </row>
        <row r="38">
          <cell r="F38">
            <v>0</v>
          </cell>
        </row>
        <row r="40">
          <cell r="F40">
            <v>0</v>
          </cell>
        </row>
        <row r="42">
          <cell r="F42">
            <v>0</v>
          </cell>
        </row>
        <row r="44">
          <cell r="F44">
            <v>0</v>
          </cell>
          <cell r="G44">
            <v>0</v>
          </cell>
        </row>
      </sheetData>
      <sheetData sheetId="19">
        <row r="11">
          <cell r="E11">
            <v>0</v>
          </cell>
          <cell r="F11">
            <v>0</v>
          </cell>
          <cell r="G11">
            <v>0</v>
          </cell>
          <cell r="H11">
            <v>0</v>
          </cell>
          <cell r="I11">
            <v>0</v>
          </cell>
          <cell r="J11">
            <v>0</v>
          </cell>
          <cell r="L11">
            <v>0</v>
          </cell>
        </row>
        <row r="12">
          <cell r="I12">
            <v>0</v>
          </cell>
        </row>
      </sheetData>
      <sheetData sheetId="20">
        <row r="4">
          <cell r="F4">
            <v>0</v>
          </cell>
        </row>
        <row r="5">
          <cell r="F5">
            <v>0</v>
          </cell>
        </row>
        <row r="6">
          <cell r="F6">
            <v>0</v>
          </cell>
        </row>
        <row r="7">
          <cell r="F7">
            <v>0</v>
          </cell>
        </row>
        <row r="8">
          <cell r="F8">
            <v>0</v>
          </cell>
        </row>
        <row r="9">
          <cell r="F9">
            <v>0</v>
          </cell>
        </row>
        <row r="10">
          <cell r="F10">
            <v>0</v>
          </cell>
        </row>
        <row r="11">
          <cell r="F11">
            <v>0</v>
          </cell>
        </row>
      </sheetData>
      <sheetData sheetId="21">
        <row r="20">
          <cell r="H20">
            <v>0</v>
          </cell>
        </row>
      </sheetData>
      <sheetData sheetId="22">
        <row r="1">
          <cell r="L1">
            <v>0</v>
          </cell>
          <cell r="N1">
            <v>108939</v>
          </cell>
          <cell r="O1">
            <v>108939</v>
          </cell>
          <cell r="P1">
            <v>54470</v>
          </cell>
        </row>
        <row r="4">
          <cell r="J4">
            <v>0</v>
          </cell>
        </row>
        <row r="5">
          <cell r="J5">
            <v>0</v>
          </cell>
        </row>
        <row r="6">
          <cell r="J6">
            <v>0</v>
          </cell>
        </row>
        <row r="7">
          <cell r="J7">
            <v>0</v>
          </cell>
        </row>
        <row r="9">
          <cell r="I9">
            <v>0</v>
          </cell>
          <cell r="J9">
            <v>0</v>
          </cell>
        </row>
        <row r="17">
          <cell r="O17">
            <v>0</v>
          </cell>
        </row>
        <row r="18">
          <cell r="O18">
            <v>0</v>
          </cell>
        </row>
        <row r="19">
          <cell r="O19">
            <v>0</v>
          </cell>
        </row>
        <row r="20">
          <cell r="O20">
            <v>0</v>
          </cell>
        </row>
        <row r="22">
          <cell r="I22">
            <v>0</v>
          </cell>
          <cell r="J22">
            <v>0</v>
          </cell>
        </row>
        <row r="32">
          <cell r="J32">
            <v>0</v>
          </cell>
        </row>
        <row r="33">
          <cell r="J33">
            <v>0</v>
          </cell>
        </row>
        <row r="34">
          <cell r="J34">
            <v>0</v>
          </cell>
        </row>
        <row r="35">
          <cell r="J35">
            <v>0</v>
          </cell>
        </row>
        <row r="37">
          <cell r="I37">
            <v>0</v>
          </cell>
          <cell r="J37">
            <v>0</v>
          </cell>
        </row>
        <row r="47">
          <cell r="J47">
            <v>0</v>
          </cell>
        </row>
        <row r="48">
          <cell r="J48">
            <v>0</v>
          </cell>
        </row>
        <row r="49">
          <cell r="J49">
            <v>0</v>
          </cell>
        </row>
        <row r="50">
          <cell r="J50">
            <v>0</v>
          </cell>
        </row>
        <row r="52">
          <cell r="I52">
            <v>0</v>
          </cell>
          <cell r="J52">
            <v>0</v>
          </cell>
        </row>
        <row r="57">
          <cell r="J57">
            <v>0</v>
          </cell>
        </row>
        <row r="75">
          <cell r="B75" t="str">
            <v>01-ANDAMAN AND NICOBAR ISLANDS</v>
          </cell>
        </row>
        <row r="76">
          <cell r="B76" t="str">
            <v>02-ANDHRA PRADESH</v>
          </cell>
        </row>
        <row r="77">
          <cell r="B77" t="str">
            <v>03-ARUNACHAL PRADESH</v>
          </cell>
        </row>
        <row r="78">
          <cell r="B78" t="str">
            <v>04-ASSAM</v>
          </cell>
        </row>
        <row r="79">
          <cell r="B79" t="str">
            <v>05-BIHAR</v>
          </cell>
        </row>
        <row r="80">
          <cell r="B80" t="str">
            <v>06-CHANDIGARH</v>
          </cell>
        </row>
        <row r="81">
          <cell r="B81" t="str">
            <v>07-DADRA AND NAGAR HAVELI</v>
          </cell>
        </row>
        <row r="82">
          <cell r="B82" t="str">
            <v>08-DAMAN AND DIU</v>
          </cell>
        </row>
        <row r="83">
          <cell r="B83" t="str">
            <v>09-DELHI</v>
          </cell>
        </row>
        <row r="84">
          <cell r="B84" t="str">
            <v>10-GOA</v>
          </cell>
        </row>
        <row r="85">
          <cell r="B85" t="str">
            <v>11-GUJARAT</v>
          </cell>
        </row>
        <row r="86">
          <cell r="B86" t="str">
            <v>12-HARYANA</v>
          </cell>
        </row>
        <row r="87">
          <cell r="B87" t="str">
            <v>13-HIMACHAL PRADESH</v>
          </cell>
        </row>
        <row r="88">
          <cell r="B88" t="str">
            <v>14-JAMMU AND KASHMIR</v>
          </cell>
        </row>
        <row r="89">
          <cell r="B89" t="str">
            <v>15-KARNATAKA</v>
          </cell>
        </row>
        <row r="90">
          <cell r="B90" t="str">
            <v>16-KERALA</v>
          </cell>
        </row>
        <row r="91">
          <cell r="B91" t="str">
            <v>17-LAKHSWADEEP</v>
          </cell>
        </row>
        <row r="92">
          <cell r="B92" t="str">
            <v>18-MADHYA PRADESH</v>
          </cell>
        </row>
        <row r="93">
          <cell r="B93" t="str">
            <v>19-MAHARASHTRA</v>
          </cell>
        </row>
        <row r="94">
          <cell r="B94" t="str">
            <v>20-MANIPUR</v>
          </cell>
        </row>
        <row r="95">
          <cell r="B95" t="str">
            <v>21-MEGHALAYA</v>
          </cell>
        </row>
        <row r="96">
          <cell r="B96" t="str">
            <v>22-MIZORAM</v>
          </cell>
        </row>
        <row r="97">
          <cell r="B97" t="str">
            <v>23-NAGALAND</v>
          </cell>
        </row>
        <row r="98">
          <cell r="B98" t="str">
            <v>24-ORISSA</v>
          </cell>
        </row>
        <row r="99">
          <cell r="B99" t="str">
            <v>25-PONDICHERRY</v>
          </cell>
        </row>
        <row r="100">
          <cell r="B100" t="str">
            <v>26-PUNJAB</v>
          </cell>
        </row>
        <row r="101">
          <cell r="B101" t="str">
            <v>27-RAJASTHAN</v>
          </cell>
        </row>
        <row r="102">
          <cell r="B102" t="str">
            <v>28-SIKKIM</v>
          </cell>
        </row>
        <row r="103">
          <cell r="B103" t="str">
            <v>29-TAMILNADU</v>
          </cell>
        </row>
        <row r="104">
          <cell r="B104" t="str">
            <v>30-TRIPURA</v>
          </cell>
        </row>
        <row r="105">
          <cell r="B105" t="str">
            <v>31-UTTAR PRADESH</v>
          </cell>
        </row>
        <row r="106">
          <cell r="B106" t="str">
            <v>32-WEST BENGAL</v>
          </cell>
        </row>
        <row r="107">
          <cell r="B107" t="str">
            <v>33-CHHATISHGARH</v>
          </cell>
        </row>
        <row r="108">
          <cell r="B108" t="str">
            <v>34-UTTARANCHAL</v>
          </cell>
        </row>
        <row r="109">
          <cell r="B109" t="str">
            <v>35-JHARKHAND</v>
          </cell>
        </row>
        <row r="110">
          <cell r="B110" t="str">
            <v>99-FOREIGN</v>
          </cell>
        </row>
      </sheetData>
      <sheetData sheetId="23">
        <row r="8">
          <cell r="I8">
            <v>0</v>
          </cell>
        </row>
        <row r="25">
          <cell r="I25">
            <v>0</v>
          </cell>
        </row>
        <row r="39">
          <cell r="I39">
            <v>0</v>
          </cell>
        </row>
        <row r="40">
          <cell r="I40">
            <v>0</v>
          </cell>
        </row>
        <row r="44">
          <cell r="G44">
            <v>0</v>
          </cell>
        </row>
        <row r="45">
          <cell r="G45">
            <v>0</v>
          </cell>
        </row>
        <row r="46">
          <cell r="G46">
            <v>0</v>
          </cell>
        </row>
        <row r="47">
          <cell r="G47">
            <v>0</v>
          </cell>
        </row>
        <row r="48">
          <cell r="G48">
            <v>0</v>
          </cell>
        </row>
        <row r="49">
          <cell r="G49">
            <v>0</v>
          </cell>
        </row>
        <row r="50">
          <cell r="G50">
            <v>0</v>
          </cell>
        </row>
        <row r="55">
          <cell r="G55">
            <v>0</v>
          </cell>
        </row>
        <row r="56">
          <cell r="I56">
            <v>0</v>
          </cell>
        </row>
      </sheetData>
      <sheetData sheetId="24">
        <row r="1">
          <cell r="I1">
            <v>0</v>
          </cell>
          <cell r="M1">
            <v>0</v>
          </cell>
        </row>
        <row r="2">
          <cell r="I2">
            <v>0</v>
          </cell>
        </row>
        <row r="11">
          <cell r="M11">
            <v>0</v>
          </cell>
        </row>
        <row r="12">
          <cell r="C12">
            <v>21</v>
          </cell>
          <cell r="E12">
            <v>0</v>
          </cell>
          <cell r="G12">
            <v>0</v>
          </cell>
          <cell r="L12">
            <v>6</v>
          </cell>
          <cell r="O12">
            <v>0</v>
          </cell>
        </row>
        <row r="13">
          <cell r="C13" t="str">
            <v>1A</v>
          </cell>
          <cell r="E13">
            <v>0</v>
          </cell>
          <cell r="G13">
            <v>0</v>
          </cell>
          <cell r="L13">
            <v>4</v>
          </cell>
          <cell r="O13">
            <v>0</v>
          </cell>
        </row>
        <row r="14">
          <cell r="C14">
            <v>22</v>
          </cell>
          <cell r="E14">
            <v>0</v>
          </cell>
          <cell r="G14">
            <v>0</v>
          </cell>
          <cell r="L14">
            <v>3</v>
          </cell>
          <cell r="O14">
            <v>0</v>
          </cell>
        </row>
        <row r="15">
          <cell r="C15" t="str">
            <v>21ciii</v>
          </cell>
          <cell r="E15">
            <v>0</v>
          </cell>
          <cell r="G15">
            <v>0</v>
          </cell>
          <cell r="L15">
            <v>0</v>
          </cell>
        </row>
        <row r="16">
          <cell r="C16" t="str">
            <v>5BB</v>
          </cell>
          <cell r="E16">
            <v>0</v>
          </cell>
          <cell r="G16">
            <v>0</v>
          </cell>
          <cell r="L16">
            <v>0</v>
          </cell>
          <cell r="O16">
            <v>0</v>
          </cell>
        </row>
        <row r="17">
          <cell r="C17">
            <v>1</v>
          </cell>
          <cell r="E17">
            <v>0</v>
          </cell>
          <cell r="G17">
            <v>0</v>
          </cell>
          <cell r="L17">
            <v>0</v>
          </cell>
          <cell r="O17">
            <v>0</v>
          </cell>
        </row>
        <row r="18">
          <cell r="C18" t="str">
            <v>DTAA</v>
          </cell>
          <cell r="E18">
            <v>0</v>
          </cell>
          <cell r="G18">
            <v>0</v>
          </cell>
          <cell r="L18">
            <v>0</v>
          </cell>
          <cell r="O18">
            <v>0</v>
          </cell>
        </row>
        <row r="19">
          <cell r="C19" t="str">
            <v>5BBD</v>
          </cell>
          <cell r="E19">
            <v>0</v>
          </cell>
          <cell r="G19">
            <v>0</v>
          </cell>
          <cell r="L19">
            <v>0</v>
          </cell>
        </row>
        <row r="20">
          <cell r="C20" t="str">
            <v>5BBE</v>
          </cell>
          <cell r="E20">
            <v>0</v>
          </cell>
          <cell r="G20">
            <v>0</v>
          </cell>
          <cell r="L20">
            <v>0</v>
          </cell>
        </row>
        <row r="21">
          <cell r="C21" t="str">
            <v>5BBA</v>
          </cell>
          <cell r="E21">
            <v>0</v>
          </cell>
          <cell r="G21">
            <v>0</v>
          </cell>
          <cell r="L21">
            <v>0</v>
          </cell>
        </row>
        <row r="22">
          <cell r="C22" t="str">
            <v>5Ea</v>
          </cell>
          <cell r="E22">
            <v>0</v>
          </cell>
          <cell r="G22">
            <v>0</v>
          </cell>
          <cell r="L22">
            <v>0</v>
          </cell>
        </row>
        <row r="23">
          <cell r="G23">
            <v>0</v>
          </cell>
        </row>
        <row r="101">
          <cell r="C101" t="str">
            <v>5A1ai</v>
          </cell>
        </row>
        <row r="102">
          <cell r="C102" t="str">
            <v>5A1aii</v>
          </cell>
        </row>
        <row r="103">
          <cell r="C103" t="str">
            <v>5A1aiia</v>
          </cell>
        </row>
        <row r="104">
          <cell r="C104" t="str">
            <v>5A1aiiaa</v>
          </cell>
        </row>
        <row r="105">
          <cell r="C105" t="str">
            <v>5A1aiii</v>
          </cell>
        </row>
        <row r="106">
          <cell r="C106" t="str">
            <v>5A1b1</v>
          </cell>
        </row>
        <row r="107">
          <cell r="C107" t="str">
            <v>5A1b2</v>
          </cell>
        </row>
        <row r="108">
          <cell r="C108" t="str">
            <v>5A1b3</v>
          </cell>
        </row>
        <row r="109">
          <cell r="C109" t="str">
            <v>5AB1a</v>
          </cell>
        </row>
        <row r="110">
          <cell r="C110" t="str">
            <v>5AB1b</v>
          </cell>
        </row>
        <row r="111">
          <cell r="C111" t="str">
            <v>5AC</v>
          </cell>
        </row>
        <row r="112">
          <cell r="C112" t="str">
            <v>5ACA</v>
          </cell>
        </row>
        <row r="113">
          <cell r="C113" t="str">
            <v>5B</v>
          </cell>
        </row>
        <row r="114">
          <cell r="C114" t="str">
            <v>5BBA</v>
          </cell>
        </row>
        <row r="115">
          <cell r="C115" t="str">
            <v>5BBB</v>
          </cell>
        </row>
        <row r="116">
          <cell r="C116" t="str">
            <v>5BBC</v>
          </cell>
        </row>
        <row r="117">
          <cell r="C117" t="str">
            <v>5BBD</v>
          </cell>
        </row>
        <row r="118">
          <cell r="C118" t="str">
            <v>5BBE</v>
          </cell>
        </row>
        <row r="119">
          <cell r="C119" t="str">
            <v>5Ea</v>
          </cell>
        </row>
        <row r="120">
          <cell r="C120" t="str">
            <v>5Eb</v>
          </cell>
        </row>
        <row r="121">
          <cell r="C121" t="str">
            <v>FA</v>
          </cell>
        </row>
      </sheetData>
      <sheetData sheetId="25">
        <row r="9">
          <cell r="F9">
            <v>0</v>
          </cell>
        </row>
      </sheetData>
      <sheetData sheetId="26">
        <row r="2">
          <cell r="P2">
            <v>1</v>
          </cell>
          <cell r="Q2">
            <v>1</v>
          </cell>
        </row>
        <row r="3">
          <cell r="P3">
            <v>2</v>
          </cell>
          <cell r="Q3">
            <v>2</v>
          </cell>
        </row>
        <row r="43">
          <cell r="J43">
            <v>0</v>
          </cell>
        </row>
        <row r="44">
          <cell r="J44">
            <v>0</v>
          </cell>
        </row>
        <row r="45">
          <cell r="J45">
            <v>0</v>
          </cell>
        </row>
        <row r="46">
          <cell r="J46">
            <v>0</v>
          </cell>
        </row>
      </sheetData>
      <sheetData sheetId="27">
        <row r="25">
          <cell r="H25">
            <v>1049733</v>
          </cell>
        </row>
        <row r="26">
          <cell r="H26">
            <v>194201</v>
          </cell>
        </row>
      </sheetData>
      <sheetData sheetId="28">
        <row r="4">
          <cell r="H4">
            <v>200027</v>
          </cell>
        </row>
        <row r="5">
          <cell r="H5">
            <v>336622</v>
          </cell>
        </row>
        <row r="18">
          <cell r="H18">
            <v>0</v>
          </cell>
        </row>
      </sheetData>
      <sheetData sheetId="29">
        <row r="3">
          <cell r="X3">
            <v>0</v>
          </cell>
          <cell r="Y3">
            <v>20000</v>
          </cell>
          <cell r="Z3">
            <v>55905</v>
          </cell>
          <cell r="AA3">
            <v>56000</v>
          </cell>
          <cell r="AB3">
            <v>0</v>
          </cell>
        </row>
        <row r="4">
          <cell r="F4">
            <v>20000</v>
          </cell>
          <cell r="S4">
            <v>1</v>
          </cell>
          <cell r="T4">
            <v>2</v>
          </cell>
          <cell r="U4">
            <v>0</v>
          </cell>
        </row>
        <row r="5">
          <cell r="F5">
            <v>55905</v>
          </cell>
          <cell r="S5">
            <v>1</v>
          </cell>
          <cell r="T5">
            <v>3</v>
          </cell>
          <cell r="U5">
            <v>0</v>
          </cell>
        </row>
        <row r="6">
          <cell r="F6">
            <v>56000</v>
          </cell>
          <cell r="S6">
            <v>1</v>
          </cell>
          <cell r="T6">
            <v>4</v>
          </cell>
          <cell r="U6">
            <v>0</v>
          </cell>
        </row>
        <row r="7">
          <cell r="F7">
            <v>171950</v>
          </cell>
          <cell r="S7">
            <v>2</v>
          </cell>
          <cell r="T7">
            <v>6</v>
          </cell>
          <cell r="U7">
            <v>6</v>
          </cell>
        </row>
        <row r="8">
          <cell r="S8" t="e">
            <v>#VALUE!</v>
          </cell>
          <cell r="T8" t="e">
            <v>#VALUE!</v>
          </cell>
          <cell r="U8" t="e">
            <v>#VALUE!</v>
          </cell>
        </row>
        <row r="9">
          <cell r="S9" t="e">
            <v>#VALUE!</v>
          </cell>
          <cell r="T9" t="e">
            <v>#VALUE!</v>
          </cell>
          <cell r="U9" t="e">
            <v>#VALUE!</v>
          </cell>
        </row>
        <row r="29">
          <cell r="X29">
            <v>0</v>
          </cell>
          <cell r="Y29">
            <v>0</v>
          </cell>
          <cell r="Z29">
            <v>0</v>
          </cell>
          <cell r="AA29">
            <v>0</v>
          </cell>
          <cell r="AB29">
            <v>0</v>
          </cell>
        </row>
        <row r="30">
          <cell r="T30" t="e">
            <v>#VALUE!</v>
          </cell>
          <cell r="U30" t="e">
            <v>#VALUE!</v>
          </cell>
        </row>
        <row r="31">
          <cell r="T31" t="e">
            <v>#VALUE!</v>
          </cell>
          <cell r="U31" t="e">
            <v>#VALUE!</v>
          </cell>
        </row>
        <row r="32">
          <cell r="T32" t="e">
            <v>#VALUE!</v>
          </cell>
          <cell r="U32" t="e">
            <v>#VALUE!</v>
          </cell>
        </row>
        <row r="33">
          <cell r="T33" t="e">
            <v>#VALUE!</v>
          </cell>
          <cell r="U33" t="e">
            <v>#VALUE!</v>
          </cell>
        </row>
        <row r="34">
          <cell r="T34" t="e">
            <v>#VALUE!</v>
          </cell>
          <cell r="U34" t="e">
            <v>#VALUE!</v>
          </cell>
        </row>
        <row r="35">
          <cell r="T35" t="e">
            <v>#VALUE!</v>
          </cell>
          <cell r="U35" t="e">
            <v>#VALUE!</v>
          </cell>
        </row>
        <row r="53">
          <cell r="F53">
            <v>0</v>
          </cell>
        </row>
      </sheetData>
      <sheetData sheetId="30">
        <row r="4">
          <cell r="J4">
            <v>0</v>
          </cell>
        </row>
        <row r="5">
          <cell r="J5">
            <v>0</v>
          </cell>
        </row>
        <row r="6">
          <cell r="J6">
            <v>0</v>
          </cell>
        </row>
        <row r="7">
          <cell r="J7">
            <v>0</v>
          </cell>
        </row>
        <row r="8">
          <cell r="J8">
            <v>0</v>
          </cell>
        </row>
        <row r="9">
          <cell r="J9">
            <v>0</v>
          </cell>
        </row>
        <row r="13">
          <cell r="H13">
            <v>0</v>
          </cell>
        </row>
        <row r="22">
          <cell r="I22">
            <v>4094</v>
          </cell>
        </row>
        <row r="23">
          <cell r="I23">
            <v>48000</v>
          </cell>
        </row>
      </sheetData>
      <sheetData sheetId="31">
        <row r="8">
          <cell r="I8">
            <v>0</v>
          </cell>
        </row>
        <row r="9">
          <cell r="I9">
            <v>0</v>
          </cell>
        </row>
        <row r="10">
          <cell r="I10">
            <v>0</v>
          </cell>
        </row>
        <row r="11">
          <cell r="I11">
            <v>0</v>
          </cell>
        </row>
        <row r="12">
          <cell r="I12">
            <v>0</v>
          </cell>
        </row>
        <row r="13">
          <cell r="I13">
            <v>0</v>
          </cell>
        </row>
        <row r="16">
          <cell r="I16">
            <v>0</v>
          </cell>
        </row>
        <row r="400">
          <cell r="A400" t="str">
            <v>AFGHANISTAN:93</v>
          </cell>
        </row>
        <row r="401">
          <cell r="A401" t="str">
            <v>ALBANIA:355</v>
          </cell>
        </row>
        <row r="402">
          <cell r="A402" t="str">
            <v>ALGERIA:213</v>
          </cell>
        </row>
        <row r="403">
          <cell r="A403" t="str">
            <v>ANDORRA:376</v>
          </cell>
        </row>
        <row r="404">
          <cell r="A404" t="str">
            <v>ANGOLA:244</v>
          </cell>
        </row>
        <row r="405">
          <cell r="A405" t="str">
            <v>ANTIGUA AND BARBUDA:1268</v>
          </cell>
        </row>
        <row r="406">
          <cell r="A406" t="str">
            <v>ARGENTINA:54</v>
          </cell>
        </row>
        <row r="407">
          <cell r="A407" t="str">
            <v>ARMENIA:374</v>
          </cell>
        </row>
        <row r="408">
          <cell r="A408" t="str">
            <v>AUSTRALIA:61</v>
          </cell>
        </row>
        <row r="409">
          <cell r="A409" t="str">
            <v>AUSTRIA:43</v>
          </cell>
        </row>
        <row r="410">
          <cell r="A410" t="str">
            <v>AZERBAIJAN:994</v>
          </cell>
        </row>
        <row r="411">
          <cell r="A411" t="str">
            <v>BAHAMAS:1242</v>
          </cell>
        </row>
        <row r="412">
          <cell r="A412" t="str">
            <v>BAHRAIN:973</v>
          </cell>
        </row>
        <row r="413">
          <cell r="A413" t="str">
            <v>BANGLADESH:880</v>
          </cell>
        </row>
        <row r="414">
          <cell r="A414" t="str">
            <v>BARBADOS:1246</v>
          </cell>
        </row>
        <row r="415">
          <cell r="A415" t="str">
            <v>BELARUS:375</v>
          </cell>
        </row>
        <row r="416">
          <cell r="A416" t="str">
            <v>BELGIUM:32</v>
          </cell>
        </row>
        <row r="417">
          <cell r="A417" t="str">
            <v>BELIZE:501</v>
          </cell>
        </row>
        <row r="418">
          <cell r="A418" t="str">
            <v>BENIN:229</v>
          </cell>
        </row>
        <row r="419">
          <cell r="A419" t="str">
            <v>BHUTAN:975</v>
          </cell>
        </row>
        <row r="420">
          <cell r="A420" t="str">
            <v>BOLIVIA :591</v>
          </cell>
        </row>
        <row r="421">
          <cell r="A421" t="str">
            <v>BOSNIA AND HERZEGOVINA:387</v>
          </cell>
        </row>
        <row r="422">
          <cell r="A422" t="str">
            <v>BOTSWANA:267</v>
          </cell>
        </row>
        <row r="423">
          <cell r="A423" t="str">
            <v>BRAZIL:55</v>
          </cell>
        </row>
        <row r="424">
          <cell r="A424" t="str">
            <v>BRUNEI DARUSSALAM:673</v>
          </cell>
        </row>
        <row r="425">
          <cell r="A425" t="str">
            <v>BULGARIA:359</v>
          </cell>
        </row>
        <row r="426">
          <cell r="A426" t="str">
            <v>BURKINA FASO:226</v>
          </cell>
        </row>
        <row r="427">
          <cell r="A427" t="str">
            <v>BURUNDI:257</v>
          </cell>
        </row>
        <row r="428">
          <cell r="A428" t="str">
            <v>CAMBODIA:855</v>
          </cell>
        </row>
        <row r="429">
          <cell r="A429" t="str">
            <v>CAMEROON:237</v>
          </cell>
        </row>
        <row r="430">
          <cell r="A430" t="str">
            <v>CANADA:1</v>
          </cell>
        </row>
        <row r="431">
          <cell r="A431" t="str">
            <v>CAPE VERDE:238</v>
          </cell>
        </row>
        <row r="432">
          <cell r="A432" t="str">
            <v>CENTRAL AFRICAN REPUBLIC:236</v>
          </cell>
        </row>
        <row r="433">
          <cell r="A433" t="str">
            <v>CHAD:235</v>
          </cell>
        </row>
        <row r="434">
          <cell r="A434" t="str">
            <v>CHILE:56</v>
          </cell>
        </row>
        <row r="435">
          <cell r="A435" t="str">
            <v>CHINA:86</v>
          </cell>
        </row>
        <row r="436">
          <cell r="A436" t="str">
            <v>COLOMBIA:57</v>
          </cell>
        </row>
        <row r="437">
          <cell r="A437" t="str">
            <v>COMOROS:270</v>
          </cell>
        </row>
        <row r="438">
          <cell r="A438" t="str">
            <v>CONGO, REPUBLIC OF THE...:242</v>
          </cell>
        </row>
        <row r="439">
          <cell r="A439" t="str">
            <v>COSTA RICA:506</v>
          </cell>
        </row>
        <row r="440">
          <cell r="A440" t="str">
            <v>CÔTE D'IVOIRE (IVORY COAST):225</v>
          </cell>
        </row>
        <row r="441">
          <cell r="A441" t="str">
            <v>CROATIA:385</v>
          </cell>
        </row>
        <row r="442">
          <cell r="A442" t="str">
            <v>CUBA:53</v>
          </cell>
        </row>
        <row r="443">
          <cell r="A443" t="str">
            <v>CYPRUS:357</v>
          </cell>
        </row>
        <row r="444">
          <cell r="A444" t="str">
            <v>CZECH REPUBLIC:420</v>
          </cell>
        </row>
        <row r="445">
          <cell r="A445" t="str">
            <v>DEMOCRATIC PEOPLE'S REPUBLIC OF KOREA (NORTH KOREA):850</v>
          </cell>
        </row>
        <row r="446">
          <cell r="A446" t="str">
            <v>DEMOCRATIC REPUBLIC OF THE CONGO:243</v>
          </cell>
        </row>
        <row r="447">
          <cell r="A447" t="str">
            <v>DENMARK:45</v>
          </cell>
        </row>
        <row r="448">
          <cell r="A448" t="str">
            <v>DJIBOUTI:253</v>
          </cell>
        </row>
        <row r="449">
          <cell r="A449" t="str">
            <v>DOMINICA:1767</v>
          </cell>
        </row>
        <row r="450">
          <cell r="A450" t="str">
            <v>DOMINICAN REPUBLIC:1809</v>
          </cell>
        </row>
        <row r="451">
          <cell r="A451" t="str">
            <v>ECUADOR:593</v>
          </cell>
        </row>
        <row r="452">
          <cell r="A452" t="str">
            <v>EGYPT:20</v>
          </cell>
        </row>
        <row r="453">
          <cell r="A453" t="str">
            <v>EL SALVADOR:503</v>
          </cell>
        </row>
        <row r="454">
          <cell r="A454" t="str">
            <v>EQUATORIAL GUINEA:240</v>
          </cell>
        </row>
        <row r="455">
          <cell r="A455" t="str">
            <v>ERITREA:291</v>
          </cell>
        </row>
        <row r="456">
          <cell r="A456" t="str">
            <v>ESTONIA:372</v>
          </cell>
        </row>
        <row r="457">
          <cell r="A457" t="str">
            <v>ETHIOPIA:251</v>
          </cell>
        </row>
        <row r="458">
          <cell r="A458" t="str">
            <v>FIJI ISLANDS:679</v>
          </cell>
        </row>
        <row r="459">
          <cell r="A459" t="str">
            <v>FINLAND:358</v>
          </cell>
        </row>
        <row r="460">
          <cell r="A460" t="str">
            <v>FRANCE:33</v>
          </cell>
        </row>
        <row r="461">
          <cell r="A461" t="str">
            <v>GABON:241</v>
          </cell>
        </row>
        <row r="462">
          <cell r="A462" t="str">
            <v>GAMBIA:220</v>
          </cell>
        </row>
        <row r="463">
          <cell r="A463" t="str">
            <v>GEORGIA:995</v>
          </cell>
        </row>
        <row r="464">
          <cell r="A464" t="str">
            <v>GERMANY:49</v>
          </cell>
        </row>
        <row r="465">
          <cell r="A465" t="str">
            <v>GHANA:233</v>
          </cell>
        </row>
        <row r="466">
          <cell r="A466" t="str">
            <v>GREECE:30</v>
          </cell>
        </row>
        <row r="467">
          <cell r="A467" t="str">
            <v>GRENADA:1473</v>
          </cell>
        </row>
        <row r="468">
          <cell r="A468" t="str">
            <v>GUATEMALA:502</v>
          </cell>
        </row>
        <row r="469">
          <cell r="A469" t="str">
            <v>GUINEA:224</v>
          </cell>
        </row>
        <row r="470">
          <cell r="A470" t="str">
            <v>GUINEA-BISSAU:245</v>
          </cell>
        </row>
        <row r="471">
          <cell r="A471" t="str">
            <v>GUYANA:592</v>
          </cell>
        </row>
        <row r="472">
          <cell r="A472" t="str">
            <v>HAITI:509</v>
          </cell>
        </row>
        <row r="473">
          <cell r="A473" t="str">
            <v>HONDURAS:504</v>
          </cell>
        </row>
        <row r="474">
          <cell r="A474" t="str">
            <v>HUNGARY:36</v>
          </cell>
        </row>
        <row r="475">
          <cell r="A475" t="str">
            <v>ICELAND:354</v>
          </cell>
        </row>
        <row r="476">
          <cell r="A476" t="str">
            <v>INDONESIA:62</v>
          </cell>
        </row>
        <row r="477">
          <cell r="A477" t="str">
            <v>IRAN:98</v>
          </cell>
        </row>
        <row r="478">
          <cell r="A478" t="str">
            <v>IRAQ:964</v>
          </cell>
        </row>
        <row r="479">
          <cell r="A479" t="str">
            <v>IRELAND:353</v>
          </cell>
        </row>
        <row r="480">
          <cell r="A480" t="str">
            <v>ISRAEL:972</v>
          </cell>
        </row>
        <row r="481">
          <cell r="A481" t="str">
            <v>ITALY:5</v>
          </cell>
        </row>
        <row r="482">
          <cell r="A482" t="str">
            <v>JAMAICA:1876</v>
          </cell>
        </row>
        <row r="483">
          <cell r="A483" t="str">
            <v>JAPAN:81</v>
          </cell>
        </row>
        <row r="484">
          <cell r="A484" t="str">
            <v>JORDAN:962</v>
          </cell>
        </row>
        <row r="485">
          <cell r="A485" t="str">
            <v>KAZAKHSTAN:7</v>
          </cell>
        </row>
        <row r="486">
          <cell r="A486" t="str">
            <v>KENYA:254</v>
          </cell>
        </row>
        <row r="487">
          <cell r="A487" t="str">
            <v>KIRIBATI:686</v>
          </cell>
        </row>
        <row r="488">
          <cell r="A488" t="str">
            <v>KUWAIT:965</v>
          </cell>
        </row>
        <row r="489">
          <cell r="A489" t="str">
            <v>KYRGYZSTAN:996</v>
          </cell>
        </row>
        <row r="490">
          <cell r="A490" t="str">
            <v>LAO PEOPLE'S DEMOCRATIC REPUBLIC:856</v>
          </cell>
        </row>
        <row r="491">
          <cell r="A491" t="str">
            <v>LATVIA:371</v>
          </cell>
        </row>
        <row r="492">
          <cell r="A492" t="str">
            <v>LEBANON:961</v>
          </cell>
        </row>
        <row r="493">
          <cell r="A493" t="str">
            <v>LESOTHO:266</v>
          </cell>
        </row>
        <row r="494">
          <cell r="A494" t="str">
            <v>LIBERIA:231</v>
          </cell>
        </row>
        <row r="495">
          <cell r="A495" t="str">
            <v>LIBYA:218</v>
          </cell>
        </row>
        <row r="496">
          <cell r="A496" t="str">
            <v>LIECHTENSTEIN:423</v>
          </cell>
        </row>
        <row r="497">
          <cell r="A497" t="str">
            <v>LITHUANIA:370</v>
          </cell>
        </row>
        <row r="498">
          <cell r="A498" t="str">
            <v>LUXEMBOURG:352</v>
          </cell>
        </row>
        <row r="499">
          <cell r="A499" t="str">
            <v>MACEDONIA:389</v>
          </cell>
        </row>
        <row r="500">
          <cell r="A500" t="str">
            <v>MADAGASCAR:261</v>
          </cell>
        </row>
        <row r="501">
          <cell r="A501" t="str">
            <v>MALAWI:265</v>
          </cell>
        </row>
        <row r="502">
          <cell r="A502" t="str">
            <v>MALAYSIA:60</v>
          </cell>
        </row>
        <row r="503">
          <cell r="A503" t="str">
            <v>MALDIVES:960</v>
          </cell>
        </row>
        <row r="504">
          <cell r="A504" t="str">
            <v>MALI:223</v>
          </cell>
        </row>
        <row r="505">
          <cell r="A505" t="str">
            <v>MALTA:356</v>
          </cell>
        </row>
        <row r="506">
          <cell r="A506" t="str">
            <v>MARSHALL ISLANDS:692</v>
          </cell>
        </row>
        <row r="507">
          <cell r="A507" t="str">
            <v>MAURITANIA:222</v>
          </cell>
        </row>
        <row r="508">
          <cell r="A508" t="str">
            <v>MAURITIUS:230</v>
          </cell>
        </row>
        <row r="509">
          <cell r="A509" t="str">
            <v>MEXICO:52</v>
          </cell>
        </row>
        <row r="510">
          <cell r="A510" t="str">
            <v>MICRONESIA, FEDERATED STATES OF...:691</v>
          </cell>
        </row>
        <row r="511">
          <cell r="A511" t="str">
            <v>MONACO:377</v>
          </cell>
        </row>
        <row r="512">
          <cell r="A512" t="str">
            <v>MONGOLIA:976</v>
          </cell>
        </row>
        <row r="513">
          <cell r="A513" t="str">
            <v>MONTENEGRO:382</v>
          </cell>
        </row>
        <row r="514">
          <cell r="A514" t="str">
            <v>MOROCCO:212</v>
          </cell>
        </row>
        <row r="515">
          <cell r="A515" t="str">
            <v>MOZAMBIQUE:258</v>
          </cell>
        </row>
        <row r="516">
          <cell r="A516" t="str">
            <v>MYANMAR:95</v>
          </cell>
        </row>
        <row r="517">
          <cell r="A517" t="str">
            <v>NAMIBIA:264</v>
          </cell>
        </row>
        <row r="518">
          <cell r="A518" t="str">
            <v>NAURU:674</v>
          </cell>
        </row>
        <row r="519">
          <cell r="A519" t="str">
            <v>NEPAL:977</v>
          </cell>
        </row>
        <row r="520">
          <cell r="A520" t="str">
            <v>NETHERLANDS:31</v>
          </cell>
        </row>
        <row r="521">
          <cell r="A521" t="str">
            <v>NEW ZEALAND:64</v>
          </cell>
        </row>
        <row r="522">
          <cell r="A522" t="str">
            <v>NICARAGUA:505</v>
          </cell>
        </row>
        <row r="523">
          <cell r="A523" t="str">
            <v>NIGER:227</v>
          </cell>
        </row>
        <row r="524">
          <cell r="A524" t="str">
            <v>NIGERIA:234</v>
          </cell>
        </row>
        <row r="525">
          <cell r="A525" t="str">
            <v>NORWAY:47</v>
          </cell>
        </row>
        <row r="526">
          <cell r="A526" t="str">
            <v>OMAN:968</v>
          </cell>
        </row>
        <row r="527">
          <cell r="A527" t="str">
            <v>PAKISTAN:92</v>
          </cell>
        </row>
        <row r="528">
          <cell r="A528" t="str">
            <v>PALAU:680</v>
          </cell>
        </row>
        <row r="529">
          <cell r="A529" t="str">
            <v>PANAMA:507</v>
          </cell>
        </row>
        <row r="530">
          <cell r="A530" t="str">
            <v>PAPUA NEW GUINEA:675</v>
          </cell>
        </row>
        <row r="531">
          <cell r="A531" t="str">
            <v>PARAGUAY:595</v>
          </cell>
        </row>
        <row r="532">
          <cell r="A532" t="str">
            <v>PERU:51</v>
          </cell>
        </row>
        <row r="533">
          <cell r="A533" t="str">
            <v>PHILIPPINES:63</v>
          </cell>
        </row>
        <row r="534">
          <cell r="A534" t="str">
            <v>POLAND:48</v>
          </cell>
        </row>
        <row r="535">
          <cell r="A535" t="str">
            <v>PORTUGAL:14</v>
          </cell>
        </row>
        <row r="536">
          <cell r="A536" t="str">
            <v>QATAR:974</v>
          </cell>
        </row>
        <row r="537">
          <cell r="A537" t="str">
            <v>REPUBLIC OF KOREA (SOUTH KOREA):82</v>
          </cell>
        </row>
        <row r="538">
          <cell r="A538" t="str">
            <v>REPUBLIC OF MOLDOVA:373</v>
          </cell>
        </row>
        <row r="539">
          <cell r="A539" t="str">
            <v>ROMANIA:40</v>
          </cell>
        </row>
        <row r="540">
          <cell r="A540" t="str">
            <v>RUSSIAN FEDERATION:8</v>
          </cell>
        </row>
        <row r="541">
          <cell r="A541" t="str">
            <v>RWANDA:250</v>
          </cell>
        </row>
        <row r="542">
          <cell r="A542" t="str">
            <v>SAINT KITTS AND NEVIS:1869</v>
          </cell>
        </row>
        <row r="543">
          <cell r="A543" t="str">
            <v>SAINT LUCIA:1758</v>
          </cell>
        </row>
        <row r="544">
          <cell r="A544" t="str">
            <v>SAINT VINCENT AND THE GRENADINES:1784</v>
          </cell>
        </row>
        <row r="545">
          <cell r="A545" t="str">
            <v>SAMOA:685</v>
          </cell>
        </row>
        <row r="546">
          <cell r="A546" t="str">
            <v>SAN MARINO:378</v>
          </cell>
        </row>
        <row r="547">
          <cell r="A547" t="str">
            <v>SAO TOME AND PRINCIPE:239</v>
          </cell>
        </row>
        <row r="548">
          <cell r="A548" t="str">
            <v>SAUDI ARABIA:966</v>
          </cell>
        </row>
        <row r="549">
          <cell r="A549" t="str">
            <v>SENEGAL:221</v>
          </cell>
        </row>
        <row r="550">
          <cell r="A550" t="str">
            <v>SERBIA:381</v>
          </cell>
        </row>
        <row r="551">
          <cell r="A551" t="str">
            <v>SEYCHELLES:248</v>
          </cell>
        </row>
        <row r="552">
          <cell r="A552" t="str">
            <v>SIERRA LEONE:232</v>
          </cell>
        </row>
        <row r="553">
          <cell r="A553" t="str">
            <v>SINGAPORE:65</v>
          </cell>
        </row>
        <row r="554">
          <cell r="A554" t="str">
            <v>SLOVAKIA:421</v>
          </cell>
        </row>
        <row r="555">
          <cell r="A555" t="str">
            <v>SLOVENIA:386</v>
          </cell>
        </row>
        <row r="556">
          <cell r="A556" t="str">
            <v>SOLOMON ISLANDS:677</v>
          </cell>
        </row>
        <row r="557">
          <cell r="A557" t="str">
            <v>SOMALIA:252</v>
          </cell>
        </row>
        <row r="558">
          <cell r="A558" t="str">
            <v>SOUTH AFRICA:28</v>
          </cell>
        </row>
        <row r="559">
          <cell r="A559" t="str">
            <v>SOUTH SUDAN:211</v>
          </cell>
        </row>
        <row r="560">
          <cell r="A560" t="str">
            <v>SPAIN:35</v>
          </cell>
        </row>
        <row r="561">
          <cell r="A561" t="str">
            <v>SRI LANKA:94</v>
          </cell>
        </row>
        <row r="562">
          <cell r="A562" t="str">
            <v>SUDAN:249</v>
          </cell>
        </row>
        <row r="563">
          <cell r="A563" t="str">
            <v>SURINAME:597</v>
          </cell>
        </row>
        <row r="564">
          <cell r="A564" t="str">
            <v>SWAZILAND:268</v>
          </cell>
        </row>
        <row r="565">
          <cell r="A565" t="str">
            <v>SWEDEN:46</v>
          </cell>
        </row>
        <row r="566">
          <cell r="A566" t="str">
            <v>SWITZERLAND:41</v>
          </cell>
        </row>
        <row r="567">
          <cell r="A567" t="str">
            <v>SYRIAN ARAB REPUBLIC:963</v>
          </cell>
        </row>
        <row r="568">
          <cell r="A568" t="str">
            <v>TAJIKISTAN:992</v>
          </cell>
        </row>
        <row r="569">
          <cell r="A569" t="str">
            <v>THAILAND:66</v>
          </cell>
        </row>
        <row r="570">
          <cell r="A570" t="str">
            <v>TIMOR-LESTE:670</v>
          </cell>
        </row>
        <row r="571">
          <cell r="A571" t="str">
            <v>TOGO:228</v>
          </cell>
        </row>
        <row r="572">
          <cell r="A572" t="str">
            <v>TONGA:676</v>
          </cell>
        </row>
        <row r="573">
          <cell r="A573" t="str">
            <v>TRINIDAD AND TOBAGO:1868</v>
          </cell>
        </row>
        <row r="574">
          <cell r="A574" t="str">
            <v>TUNISIA:216</v>
          </cell>
        </row>
        <row r="575">
          <cell r="A575" t="str">
            <v>TURKEY:90</v>
          </cell>
        </row>
        <row r="576">
          <cell r="A576" t="str">
            <v>TURKMENISTAN:993</v>
          </cell>
        </row>
        <row r="577">
          <cell r="A577" t="str">
            <v>TUVALU:688</v>
          </cell>
        </row>
        <row r="578">
          <cell r="A578" t="str">
            <v>UGANDA:256</v>
          </cell>
        </row>
        <row r="579">
          <cell r="A579" t="str">
            <v>UKRAINE:380</v>
          </cell>
        </row>
        <row r="580">
          <cell r="A580" t="str">
            <v>UNITED ARAB EMIRATES:971</v>
          </cell>
        </row>
        <row r="581">
          <cell r="A581" t="str">
            <v>UNITED KINGDOM OF GREAT BRITAIN AND NORTHERN IRELAND:44</v>
          </cell>
        </row>
        <row r="582">
          <cell r="A582" t="str">
            <v>UNITED REPUBLIC OF TANZANIA:255</v>
          </cell>
        </row>
        <row r="583">
          <cell r="A583" t="str">
            <v>UNITED STATES OF AMERICA:2</v>
          </cell>
        </row>
        <row r="584">
          <cell r="A584" t="str">
            <v>URUGUAY:598</v>
          </cell>
        </row>
        <row r="585">
          <cell r="A585" t="str">
            <v>UZBEKISTAN:998</v>
          </cell>
        </row>
        <row r="586">
          <cell r="A586" t="str">
            <v>VANUATU:678</v>
          </cell>
        </row>
        <row r="587">
          <cell r="A587" t="str">
            <v>VENEZUELA, BOLIVARIAN REPUBLIC OF...:58</v>
          </cell>
        </row>
        <row r="588">
          <cell r="A588" t="str">
            <v>VIETNAM:84</v>
          </cell>
        </row>
        <row r="589">
          <cell r="A589" t="str">
            <v>YEMEN:967</v>
          </cell>
        </row>
        <row r="590">
          <cell r="A590" t="str">
            <v>ZAMBIA:260</v>
          </cell>
        </row>
        <row r="591">
          <cell r="A591" t="str">
            <v>ZIMBABWE:263</v>
          </cell>
        </row>
        <row r="592">
          <cell r="A592" t="str">
            <v>OTHERS:9999</v>
          </cell>
        </row>
      </sheetData>
      <sheetData sheetId="32">
        <row r="8">
          <cell r="J8">
            <v>0</v>
          </cell>
        </row>
        <row r="9">
          <cell r="J9">
            <v>0</v>
          </cell>
        </row>
        <row r="10">
          <cell r="J10">
            <v>0</v>
          </cell>
        </row>
        <row r="11">
          <cell r="J11">
            <v>0</v>
          </cell>
        </row>
        <row r="12">
          <cell r="J12">
            <v>0</v>
          </cell>
        </row>
        <row r="13">
          <cell r="J13">
            <v>0</v>
          </cell>
        </row>
        <row r="14">
          <cell r="J14">
            <v>0</v>
          </cell>
        </row>
        <row r="17">
          <cell r="G17">
            <v>0</v>
          </cell>
        </row>
        <row r="18">
          <cell r="G18">
            <v>0</v>
          </cell>
        </row>
        <row r="401">
          <cell r="B401" t="str">
            <v> AFGHANISTAN:93</v>
          </cell>
        </row>
        <row r="402">
          <cell r="B402" t="str">
            <v> ALASKA :1907</v>
          </cell>
        </row>
        <row r="403">
          <cell r="B403" t="str">
            <v> ALBANIA :355</v>
          </cell>
        </row>
        <row r="404">
          <cell r="B404" t="str">
            <v> ALGERIA :213</v>
          </cell>
        </row>
        <row r="405">
          <cell r="B405" t="str">
            <v> ANDORRA :376</v>
          </cell>
        </row>
        <row r="406">
          <cell r="B406" t="str">
            <v> ANGOLA:244</v>
          </cell>
        </row>
        <row r="407">
          <cell r="B407" t="str">
            <v> ANGUILLA:1264</v>
          </cell>
        </row>
        <row r="408">
          <cell r="B408" t="str">
            <v> ANTIGUA :1268</v>
          </cell>
        </row>
        <row r="409">
          <cell r="B409" t="str">
            <v> ARGENTINA :54</v>
          </cell>
        </row>
        <row r="410">
          <cell r="B410" t="str">
            <v> ARMENIA :374</v>
          </cell>
        </row>
        <row r="411">
          <cell r="B411" t="str">
            <v> ARUBA :297</v>
          </cell>
        </row>
        <row r="412">
          <cell r="B412" t="str">
            <v> ASCENSION:247</v>
          </cell>
        </row>
        <row r="413">
          <cell r="B413" t="str">
            <v> AUSTRALIA :61</v>
          </cell>
        </row>
        <row r="414">
          <cell r="B414" t="str">
            <v> AUSTRIA :43</v>
          </cell>
        </row>
        <row r="415">
          <cell r="B415" t="str">
            <v> AZERBAIJAN REPUBLIC:994</v>
          </cell>
        </row>
        <row r="416">
          <cell r="B416" t="str">
            <v> AZORES:351</v>
          </cell>
        </row>
        <row r="417">
          <cell r="B417" t="str">
            <v> BAHAMAS:1242</v>
          </cell>
        </row>
        <row r="418">
          <cell r="B418" t="str">
            <v> BAHARIN :973</v>
          </cell>
        </row>
        <row r="419">
          <cell r="B419" t="str">
            <v> BANGLADESH:880</v>
          </cell>
        </row>
        <row r="420">
          <cell r="B420" t="str">
            <v> BARBADOS :1246</v>
          </cell>
        </row>
        <row r="421">
          <cell r="B421" t="str">
            <v> BELARUS :375</v>
          </cell>
        </row>
        <row r="422">
          <cell r="B422" t="str">
            <v> BELGIUM :32</v>
          </cell>
        </row>
        <row r="423">
          <cell r="B423" t="str">
            <v> BELIZE:501</v>
          </cell>
        </row>
        <row r="424">
          <cell r="B424" t="str">
            <v> BENIN :229</v>
          </cell>
        </row>
        <row r="425">
          <cell r="B425" t="str">
            <v> BHUTAN :975</v>
          </cell>
        </row>
        <row r="426">
          <cell r="B426" t="str">
            <v> BOLIVIA :591</v>
          </cell>
        </row>
        <row r="427">
          <cell r="B427" t="str">
            <v> BOSNIA &amp; HERZEGOVINA :387</v>
          </cell>
        </row>
        <row r="428">
          <cell r="B428" t="str">
            <v> BOTSWANA, REPUBLIC OF:267</v>
          </cell>
        </row>
        <row r="429">
          <cell r="B429" t="str">
            <v> BRAZIL:55</v>
          </cell>
        </row>
        <row r="430">
          <cell r="B430" t="str">
            <v> BRUNEI :673</v>
          </cell>
        </row>
        <row r="431">
          <cell r="B431" t="str">
            <v> BULGARIA :359</v>
          </cell>
        </row>
        <row r="432">
          <cell r="B432" t="str">
            <v> BURKINA FASSO :226</v>
          </cell>
        </row>
        <row r="433">
          <cell r="B433" t="str">
            <v> BURUNDI :257</v>
          </cell>
        </row>
        <row r="434">
          <cell r="B434" t="str">
            <v> CANADA :1</v>
          </cell>
        </row>
        <row r="435">
          <cell r="B435" t="str">
            <v> CANARY ISLAND :34</v>
          </cell>
        </row>
        <row r="436">
          <cell r="B436" t="str">
            <v> CAPE VERDE :238</v>
          </cell>
        </row>
        <row r="437">
          <cell r="B437" t="str">
            <v> CAYMAN ISLAND :1345</v>
          </cell>
        </row>
        <row r="438">
          <cell r="B438" t="str">
            <v> CENTRAL AFRICAN REPUBLIC:236</v>
          </cell>
        </row>
        <row r="439">
          <cell r="B439" t="str">
            <v> CHILE :56</v>
          </cell>
        </row>
        <row r="440">
          <cell r="B440" t="str">
            <v> CHINA:86</v>
          </cell>
        </row>
        <row r="441">
          <cell r="B441" t="str">
            <v> CHRISTMAS ISLAND :61</v>
          </cell>
        </row>
        <row r="442">
          <cell r="B442" t="str">
            <v> CISKEI :27</v>
          </cell>
        </row>
        <row r="443">
          <cell r="B443" t="str">
            <v> COCOSKEELING ISLAND :672</v>
          </cell>
        </row>
        <row r="444">
          <cell r="B444" t="str">
            <v> COLOMBIA:57</v>
          </cell>
        </row>
        <row r="445">
          <cell r="B445" t="str">
            <v> COOK ISLAND :682</v>
          </cell>
        </row>
        <row r="446">
          <cell r="B446" t="str">
            <v> COSTA RICA :506</v>
          </cell>
        </row>
        <row r="447">
          <cell r="B447" t="str">
            <v> CROATIA :385</v>
          </cell>
        </row>
        <row r="448">
          <cell r="B448" t="str">
            <v> CUBA :53</v>
          </cell>
        </row>
        <row r="449">
          <cell r="B449" t="str">
            <v> CYPRUS :357</v>
          </cell>
        </row>
        <row r="450">
          <cell r="B450" t="str">
            <v> CZECH REPUBLIC :420</v>
          </cell>
        </row>
        <row r="451">
          <cell r="B451" t="str">
            <v> DIEGO GARCIA:246</v>
          </cell>
        </row>
        <row r="452">
          <cell r="B452" t="str">
            <v> DJIBOUTI :253</v>
          </cell>
        </row>
        <row r="453">
          <cell r="B453" t="str">
            <v> DOMANICCAN REPUBLIC :1809</v>
          </cell>
        </row>
        <row r="454">
          <cell r="B454" t="str">
            <v> DOMINICA ISLAND:1767</v>
          </cell>
        </row>
        <row r="455">
          <cell r="B455" t="str">
            <v> EAST TIMOR :670</v>
          </cell>
        </row>
        <row r="456">
          <cell r="B456" t="str">
            <v> EGYPT:20</v>
          </cell>
        </row>
        <row r="457">
          <cell r="B457" t="str">
            <v> EL SALVADOR :503</v>
          </cell>
        </row>
        <row r="458">
          <cell r="B458" t="str">
            <v> EQUATORIAL GUINEA:240</v>
          </cell>
        </row>
        <row r="459">
          <cell r="B459" t="str">
            <v> ERITREA :291</v>
          </cell>
        </row>
        <row r="460">
          <cell r="B460" t="str">
            <v> ESTONIA :372</v>
          </cell>
        </row>
        <row r="461">
          <cell r="B461" t="str">
            <v> ETHIOPIA :251</v>
          </cell>
        </row>
        <row r="462">
          <cell r="B462" t="str">
            <v> FALKLAND ISLAND :500</v>
          </cell>
        </row>
        <row r="463">
          <cell r="B463" t="str">
            <v> FAROE ISLAND :298</v>
          </cell>
        </row>
        <row r="464">
          <cell r="B464" t="str">
            <v> FIJI REPUBLIC:679</v>
          </cell>
        </row>
        <row r="465">
          <cell r="B465" t="str">
            <v> FINLAND :358</v>
          </cell>
        </row>
        <row r="466">
          <cell r="B466" t="str">
            <v> FR POLYNESIA :689</v>
          </cell>
        </row>
        <row r="467">
          <cell r="B467" t="str">
            <v> FRANCE:33</v>
          </cell>
        </row>
        <row r="468">
          <cell r="B468" t="str">
            <v> FRENCH GUIANA :594</v>
          </cell>
        </row>
        <row r="469">
          <cell r="B469" t="str">
            <v> GABONESE REPUBLIC :241</v>
          </cell>
        </row>
        <row r="470">
          <cell r="B470" t="str">
            <v> GAMBIA :220</v>
          </cell>
        </row>
        <row r="471">
          <cell r="B471" t="str">
            <v> GEORGIA :995</v>
          </cell>
        </row>
        <row r="472">
          <cell r="B472" t="str">
            <v> GIBRALTOR :350</v>
          </cell>
        </row>
        <row r="473">
          <cell r="B473" t="str">
            <v> GREENLAND:299</v>
          </cell>
        </row>
        <row r="474">
          <cell r="B474" t="str">
            <v> GUADELOPE :590</v>
          </cell>
        </row>
        <row r="475">
          <cell r="B475" t="str">
            <v> GUATEMALA :502</v>
          </cell>
        </row>
        <row r="476">
          <cell r="B476" t="str">
            <v> GUINEA BISSAU :245</v>
          </cell>
        </row>
        <row r="477">
          <cell r="B477" t="str">
            <v> GUINEA REPUBLIC :224</v>
          </cell>
        </row>
        <row r="478">
          <cell r="B478" t="str">
            <v> GUYANA REPUBLIC:592</v>
          </cell>
        </row>
        <row r="479">
          <cell r="B479" t="str">
            <v> HAITI REPUBLIC :509</v>
          </cell>
        </row>
        <row r="480">
          <cell r="B480" t="str">
            <v> HAWAII :1808</v>
          </cell>
        </row>
        <row r="481">
          <cell r="B481" t="str">
            <v> HUNGARY :36</v>
          </cell>
        </row>
        <row r="482">
          <cell r="B482" t="str">
            <v> ICELAND :354</v>
          </cell>
        </row>
        <row r="483">
          <cell r="B483" t="str">
            <v> INDONESIA:62</v>
          </cell>
        </row>
        <row r="484">
          <cell r="B484" t="str">
            <v> IRAN :98</v>
          </cell>
        </row>
        <row r="485">
          <cell r="B485" t="str">
            <v> IRAQ :964</v>
          </cell>
        </row>
        <row r="486">
          <cell r="B486" t="str">
            <v> IRELAND :353</v>
          </cell>
        </row>
        <row r="487">
          <cell r="B487" t="str">
            <v> ISRAEL :972</v>
          </cell>
        </row>
        <row r="488">
          <cell r="B488" t="str">
            <v> ITALY:39</v>
          </cell>
        </row>
        <row r="489">
          <cell r="B489" t="str">
            <v> IVORY COAST (COTE D' IVORIE):225</v>
          </cell>
        </row>
        <row r="490">
          <cell r="B490" t="str">
            <v> JAMAICA :1876</v>
          </cell>
        </row>
        <row r="491">
          <cell r="B491" t="str">
            <v> JAPAN :81</v>
          </cell>
        </row>
        <row r="492">
          <cell r="B492" t="str">
            <v> JORDAN :962</v>
          </cell>
        </row>
        <row r="493">
          <cell r="B493" t="str">
            <v> KAMPUCHEA (CAMBODIA) :855</v>
          </cell>
        </row>
        <row r="494">
          <cell r="B494" t="str">
            <v> KAZAKISTAN :7</v>
          </cell>
        </row>
        <row r="495">
          <cell r="B495" t="str">
            <v> KENYA :254</v>
          </cell>
        </row>
        <row r="496">
          <cell r="B496" t="str">
            <v> KIRGHISTAN:996</v>
          </cell>
        </row>
        <row r="497">
          <cell r="B497" t="str">
            <v> KIRIBATI :686</v>
          </cell>
        </row>
        <row r="498">
          <cell r="B498" t="str">
            <v> KUWAIT :965</v>
          </cell>
        </row>
        <row r="499">
          <cell r="B499" t="str">
            <v> LAOS :856</v>
          </cell>
        </row>
        <row r="500">
          <cell r="B500" t="str">
            <v> LATVIA:371</v>
          </cell>
        </row>
        <row r="501">
          <cell r="B501" t="str">
            <v> LEBANON :961</v>
          </cell>
        </row>
        <row r="502">
          <cell r="B502" t="str">
            <v> LESOTHO :266</v>
          </cell>
        </row>
        <row r="503">
          <cell r="B503" t="str">
            <v> LIBERIA :231</v>
          </cell>
        </row>
        <row r="504">
          <cell r="B504" t="str">
            <v> LIBYA :218</v>
          </cell>
        </row>
        <row r="505">
          <cell r="B505" t="str">
            <v> LIECHTENSTEIN :423</v>
          </cell>
        </row>
        <row r="506">
          <cell r="B506" t="str">
            <v> LITHVANIA:370</v>
          </cell>
        </row>
        <row r="507">
          <cell r="B507" t="str">
            <v> MACEDONIA :389</v>
          </cell>
        </row>
        <row r="508">
          <cell r="B508" t="str">
            <v> MADEIRA ISLAND :351</v>
          </cell>
        </row>
        <row r="509">
          <cell r="B509" t="str">
            <v> MALAWI :265</v>
          </cell>
        </row>
        <row r="510">
          <cell r="B510" t="str">
            <v> MALAYSIA :60</v>
          </cell>
        </row>
        <row r="511">
          <cell r="B511" t="str">
            <v> MALDIVES:960</v>
          </cell>
        </row>
        <row r="512">
          <cell r="B512" t="str">
            <v> MALI :223</v>
          </cell>
        </row>
        <row r="513">
          <cell r="B513" t="str">
            <v> MALTA :356</v>
          </cell>
        </row>
        <row r="514">
          <cell r="B514" t="str">
            <v> MANGOLIA :976</v>
          </cell>
        </row>
        <row r="515">
          <cell r="B515" t="str">
            <v> MARIANA ISLAND :1670</v>
          </cell>
        </row>
        <row r="516">
          <cell r="B516" t="str">
            <v> MARSHALL ISLAND :692</v>
          </cell>
        </row>
        <row r="517">
          <cell r="B517" t="str">
            <v> MARTINIQUE :596</v>
          </cell>
        </row>
        <row r="518">
          <cell r="B518" t="str">
            <v> MAURITANIA :222</v>
          </cell>
        </row>
        <row r="519">
          <cell r="B519" t="str">
            <v> MAURITIUS:230</v>
          </cell>
        </row>
        <row r="520">
          <cell r="B520" t="str">
            <v> MAYOTTE :269</v>
          </cell>
        </row>
        <row r="521">
          <cell r="B521" t="str">
            <v> MEXICO:52</v>
          </cell>
        </row>
        <row r="522">
          <cell r="B522" t="str">
            <v> MICRONESIA :691</v>
          </cell>
        </row>
        <row r="523">
          <cell r="B523" t="str">
            <v> MONTSERRAT :1664</v>
          </cell>
        </row>
        <row r="524">
          <cell r="B524" t="str">
            <v> MOZAMBIQUE :258</v>
          </cell>
        </row>
        <row r="525">
          <cell r="B525" t="str">
            <v> NAMIBIA :264</v>
          </cell>
        </row>
        <row r="526">
          <cell r="B526" t="str">
            <v> NEPAL :977</v>
          </cell>
        </row>
        <row r="527">
          <cell r="B527" t="str">
            <v> NETHERLANDS :31</v>
          </cell>
        </row>
        <row r="528">
          <cell r="B528" t="str">
            <v> NETHERLANDS ANTHILLES :599</v>
          </cell>
        </row>
        <row r="529">
          <cell r="B529" t="str">
            <v> NEW CALEDONIA :687</v>
          </cell>
        </row>
        <row r="530">
          <cell r="B530" t="str">
            <v> NEW ZEALAND:64</v>
          </cell>
        </row>
        <row r="531">
          <cell r="B531" t="str">
            <v> NICARAGUA:505</v>
          </cell>
        </row>
        <row r="532">
          <cell r="B532" t="str">
            <v> NIGER :227</v>
          </cell>
        </row>
        <row r="533">
          <cell r="B533" t="str">
            <v> NIGERIA :234</v>
          </cell>
        </row>
        <row r="534">
          <cell r="B534" t="str">
            <v> NIUE ISLAND :683</v>
          </cell>
        </row>
        <row r="535">
          <cell r="B535" t="str">
            <v> NORFORK ISLAND:672</v>
          </cell>
        </row>
        <row r="536">
          <cell r="B536" t="str">
            <v> NORTH KOREA:850</v>
          </cell>
        </row>
        <row r="537">
          <cell r="B537" t="str">
            <v> PAKISTAN:92</v>
          </cell>
        </row>
        <row r="538">
          <cell r="B538" t="str">
            <v> PALAU :680</v>
          </cell>
        </row>
        <row r="539">
          <cell r="B539" t="str">
            <v> PALESTINE:970</v>
          </cell>
        </row>
        <row r="540">
          <cell r="B540" t="str">
            <v> PANAMA :507</v>
          </cell>
        </row>
        <row r="541">
          <cell r="B541" t="str">
            <v> PAPUA NEW GUINEA :675</v>
          </cell>
        </row>
        <row r="542">
          <cell r="B542" t="str">
            <v> PARAGUAY :595</v>
          </cell>
        </row>
        <row r="543">
          <cell r="B543" t="str">
            <v> PERU :51</v>
          </cell>
        </row>
        <row r="544">
          <cell r="B544" t="str">
            <v> PHILIPPINES:63</v>
          </cell>
        </row>
        <row r="545">
          <cell r="B545" t="str">
            <v> POLAND :48</v>
          </cell>
        </row>
        <row r="546">
          <cell r="B546" t="str">
            <v> PORTUGAL:351</v>
          </cell>
        </row>
        <row r="547">
          <cell r="B547" t="str">
            <v> PUERTO RICO:1787</v>
          </cell>
        </row>
        <row r="548">
          <cell r="B548" t="str">
            <v> QATAR :974</v>
          </cell>
        </row>
        <row r="549">
          <cell r="B549" t="str">
            <v> REUNION :262</v>
          </cell>
        </row>
        <row r="550">
          <cell r="B550" t="str">
            <v> RODRIGUES ISLAND :230</v>
          </cell>
        </row>
        <row r="551">
          <cell r="B551" t="str">
            <v> ROMANIA:40</v>
          </cell>
        </row>
        <row r="552">
          <cell r="B552" t="str">
            <v> RUSSIA:7</v>
          </cell>
        </row>
        <row r="553">
          <cell r="B553" t="str">
            <v> RWANDESE REPUBLIC:250</v>
          </cell>
        </row>
        <row r="554">
          <cell r="B554" t="str">
            <v> SAMOA AMERICAN:684</v>
          </cell>
        </row>
        <row r="555">
          <cell r="B555" t="str">
            <v> SAMOA WESTERN :685</v>
          </cell>
        </row>
        <row r="556">
          <cell r="B556" t="str">
            <v> SAN MARINO:378</v>
          </cell>
        </row>
        <row r="557">
          <cell r="B557" t="str">
            <v> SAUDI ARABIA:966</v>
          </cell>
        </row>
        <row r="558">
          <cell r="B558" t="str">
            <v> SENEGAL:221</v>
          </cell>
        </row>
        <row r="559">
          <cell r="B559" t="str">
            <v> SEYCHELLES :248</v>
          </cell>
        </row>
        <row r="560">
          <cell r="B560" t="str">
            <v> SIERRALEONE:232</v>
          </cell>
        </row>
        <row r="561">
          <cell r="B561" t="str">
            <v> SINGAPORE :65</v>
          </cell>
        </row>
        <row r="562">
          <cell r="B562" t="str">
            <v> SLOVAK REPUBLIC :421</v>
          </cell>
        </row>
        <row r="563">
          <cell r="B563" t="str">
            <v> SLOVENIA:386</v>
          </cell>
        </row>
        <row r="564">
          <cell r="B564" t="str">
            <v> SOLOMAN ISLAND :677</v>
          </cell>
        </row>
        <row r="565">
          <cell r="B565" t="str">
            <v> SOMALIA DEMOCRATIC REPUBLIC :252</v>
          </cell>
        </row>
        <row r="566">
          <cell r="B566" t="str">
            <v> SOUTH AFRICA :27</v>
          </cell>
        </row>
        <row r="567">
          <cell r="B567" t="str">
            <v> SOUTH KOREA :82</v>
          </cell>
        </row>
        <row r="568">
          <cell r="B568" t="str">
            <v> SPAIN :34</v>
          </cell>
        </row>
        <row r="569">
          <cell r="B569" t="str">
            <v> SRILANKA :94</v>
          </cell>
        </row>
        <row r="570">
          <cell r="B570" t="str">
            <v> ST. HELENA :290</v>
          </cell>
        </row>
        <row r="571">
          <cell r="B571" t="str">
            <v> ST. KITTS/NAVIS ISLAND :1869</v>
          </cell>
        </row>
        <row r="572">
          <cell r="B572" t="str">
            <v> ST. LUCIA :1758</v>
          </cell>
        </row>
        <row r="573">
          <cell r="B573" t="str">
            <v> ST. PIERRE &amp; MIQUELIOM:508</v>
          </cell>
        </row>
        <row r="574">
          <cell r="B574" t="str">
            <v> ST. TOME &amp; PRINCEP :239</v>
          </cell>
        </row>
        <row r="575">
          <cell r="B575" t="str">
            <v> ST. VINCENT &amp; THE GRENADIAN:1784</v>
          </cell>
        </row>
        <row r="576">
          <cell r="B576" t="str">
            <v> SUDAN :249</v>
          </cell>
        </row>
        <row r="577">
          <cell r="B577" t="str">
            <v> SURINAM :597</v>
          </cell>
        </row>
        <row r="578">
          <cell r="B578" t="str">
            <v> SWAZILAND :268</v>
          </cell>
        </row>
        <row r="579">
          <cell r="B579" t="str">
            <v> SWITZERLAND:41</v>
          </cell>
        </row>
        <row r="580">
          <cell r="B580" t="str">
            <v> SYRIA :963</v>
          </cell>
        </row>
        <row r="581">
          <cell r="B581" t="str">
            <v> TAIWAN:886</v>
          </cell>
        </row>
        <row r="582">
          <cell r="B582" t="str">
            <v> TANZANIA :255</v>
          </cell>
        </row>
        <row r="583">
          <cell r="B583" t="str">
            <v> TAZAKISTAN :992</v>
          </cell>
        </row>
        <row r="584">
          <cell r="B584" t="str">
            <v> THAILAND :66</v>
          </cell>
        </row>
        <row r="585">
          <cell r="B585" t="str">
            <v> TOGOLESE REPUBLIC :228</v>
          </cell>
        </row>
        <row r="586">
          <cell r="B586" t="str">
            <v> TOKELAU ISLAND :690</v>
          </cell>
        </row>
        <row r="587">
          <cell r="B587" t="str">
            <v> TRANSKEI :27</v>
          </cell>
        </row>
        <row r="588">
          <cell r="B588" t="str">
            <v> TRINIDAD &amp; TOBAGO:1868</v>
          </cell>
        </row>
        <row r="589">
          <cell r="B589" t="str">
            <v> TUNISIA :216</v>
          </cell>
        </row>
        <row r="590">
          <cell r="B590" t="str">
            <v> TURKEY :90</v>
          </cell>
        </row>
        <row r="591">
          <cell r="B591" t="str">
            <v> TURKMENISTAN :993</v>
          </cell>
        </row>
        <row r="592">
          <cell r="B592" t="str">
            <v> TURKS &amp; CAICOS ISLANDS :1649</v>
          </cell>
        </row>
        <row r="593">
          <cell r="B593" t="str">
            <v> TUVALU :688</v>
          </cell>
        </row>
        <row r="594">
          <cell r="B594" t="str">
            <v> UAE :971</v>
          </cell>
        </row>
        <row r="595">
          <cell r="B595" t="str">
            <v> UK :44</v>
          </cell>
        </row>
        <row r="596">
          <cell r="B596" t="str">
            <v> UKRAINE :380</v>
          </cell>
        </row>
        <row r="597">
          <cell r="B597" t="str">
            <v> USA :1</v>
          </cell>
        </row>
        <row r="598">
          <cell r="B598" t="str">
            <v> UZBEKISTAN :998</v>
          </cell>
        </row>
        <row r="599">
          <cell r="B599" t="str">
            <v> VANAUTU :678</v>
          </cell>
        </row>
        <row r="600">
          <cell r="B600" t="str">
            <v> VATICAN CITY :39</v>
          </cell>
        </row>
        <row r="601">
          <cell r="B601" t="str">
            <v> VENDA :27</v>
          </cell>
        </row>
        <row r="602">
          <cell r="B602" t="str">
            <v> VENEZUELA:58</v>
          </cell>
        </row>
        <row r="603">
          <cell r="B603" t="str">
            <v> VIETNAM :84</v>
          </cell>
        </row>
        <row r="604">
          <cell r="B604" t="str">
            <v> VIRGIN ISLAND (BRI) :1284</v>
          </cell>
        </row>
        <row r="605">
          <cell r="B605" t="str">
            <v> VIRGIN ISLAND (USA):1340</v>
          </cell>
        </row>
        <row r="606">
          <cell r="B606" t="str">
            <v> WALLIS &amp; FUTUNA ISLAND :681</v>
          </cell>
        </row>
        <row r="607">
          <cell r="B607" t="str">
            <v> YUGOSLAVIA :381</v>
          </cell>
        </row>
        <row r="608">
          <cell r="B608" t="str">
            <v> ZAIRE :243</v>
          </cell>
        </row>
        <row r="609">
          <cell r="B609" t="str">
            <v> ZAMBIA :260</v>
          </cell>
        </row>
        <row r="610">
          <cell r="B610" t="str">
            <v> ZIMBABWE :263</v>
          </cell>
        </row>
        <row r="611">
          <cell r="B611" t="str">
            <v>BERMUDA :1441</v>
          </cell>
        </row>
        <row r="612">
          <cell r="B612" t="str">
            <v>BOPUPATSWANA:27</v>
          </cell>
        </row>
        <row r="613">
          <cell r="B613" t="str">
            <v>CAMEROON :237</v>
          </cell>
        </row>
        <row r="614">
          <cell r="B614" t="str">
            <v>CHAD :235</v>
          </cell>
        </row>
        <row r="615">
          <cell r="B615" t="str">
            <v>COMOROS :269</v>
          </cell>
        </row>
        <row r="616">
          <cell r="B616" t="str">
            <v>CONGO :242</v>
          </cell>
        </row>
        <row r="617">
          <cell r="B617" t="str">
            <v>DENMARK :45</v>
          </cell>
        </row>
        <row r="618">
          <cell r="B618" t="str">
            <v>ECUADOR :593</v>
          </cell>
        </row>
        <row r="619">
          <cell r="B619" t="str">
            <v>GERMANY :49</v>
          </cell>
        </row>
        <row r="620">
          <cell r="B620" t="str">
            <v>GHANA :233</v>
          </cell>
        </row>
        <row r="621">
          <cell r="B621" t="str">
            <v>GREECE :30</v>
          </cell>
        </row>
        <row r="622">
          <cell r="B622" t="str">
            <v>GRENEDA :1473</v>
          </cell>
        </row>
        <row r="623">
          <cell r="B623" t="str">
            <v>GUAM :1671</v>
          </cell>
        </row>
        <row r="624">
          <cell r="B624" t="str">
            <v>HONDURAS :504</v>
          </cell>
        </row>
        <row r="625">
          <cell r="B625" t="str">
            <v>HONGKONG:852</v>
          </cell>
        </row>
        <row r="626">
          <cell r="B626" t="str">
            <v>LUXUMBURG:352</v>
          </cell>
        </row>
        <row r="627">
          <cell r="B627" t="str">
            <v>MACAO:853</v>
          </cell>
        </row>
        <row r="628">
          <cell r="B628" t="str">
            <v>MADAGASCAR:261</v>
          </cell>
        </row>
        <row r="629">
          <cell r="B629" t="str">
            <v>MOLDOVA :373</v>
          </cell>
        </row>
        <row r="630">
          <cell r="B630" t="str">
            <v>MONACO :377</v>
          </cell>
        </row>
        <row r="631">
          <cell r="B631" t="str">
            <v>MOROCCO :212</v>
          </cell>
        </row>
        <row r="632">
          <cell r="B632" t="str">
            <v>MYANMAR :95</v>
          </cell>
        </row>
        <row r="633">
          <cell r="B633" t="str">
            <v>NAURU :674</v>
          </cell>
        </row>
        <row r="634">
          <cell r="B634" t="str">
            <v>NORWAY :47</v>
          </cell>
        </row>
        <row r="635">
          <cell r="B635" t="str">
            <v>OMAN :968</v>
          </cell>
        </row>
        <row r="636">
          <cell r="B636" t="str">
            <v>SWEDEN :46</v>
          </cell>
        </row>
        <row r="637">
          <cell r="B637" t="str">
            <v>TONGA :676</v>
          </cell>
        </row>
        <row r="638">
          <cell r="B638" t="str">
            <v>UGANDA :256</v>
          </cell>
        </row>
        <row r="639">
          <cell r="B639" t="str">
            <v>URUGUAY:598</v>
          </cell>
        </row>
        <row r="640">
          <cell r="B640" t="str">
            <v>YEMEN :967</v>
          </cell>
        </row>
      </sheetData>
      <sheetData sheetId="33">
        <row r="24">
          <cell r="J24">
            <v>0</v>
          </cell>
        </row>
        <row r="25">
          <cell r="J25">
            <v>0</v>
          </cell>
        </row>
        <row r="26">
          <cell r="J26">
            <v>0</v>
          </cell>
        </row>
        <row r="27">
          <cell r="J27">
            <v>0</v>
          </cell>
        </row>
        <row r="28">
          <cell r="J28">
            <v>0</v>
          </cell>
        </row>
        <row r="29">
          <cell r="J29">
            <v>0</v>
          </cell>
        </row>
        <row r="30">
          <cell r="J30">
            <v>0</v>
          </cell>
        </row>
      </sheetData>
      <sheetData sheetId="34">
        <row r="13">
          <cell r="F13">
            <v>0</v>
          </cell>
          <cell r="G13">
            <v>0</v>
          </cell>
          <cell r="H13">
            <v>0</v>
          </cell>
        </row>
        <row r="16">
          <cell r="H16">
            <v>0</v>
          </cell>
        </row>
        <row r="17">
          <cell r="H17">
            <v>0</v>
          </cell>
        </row>
        <row r="400">
          <cell r="A400" t="str">
            <v>AFGHANISTAN:93</v>
          </cell>
        </row>
        <row r="401">
          <cell r="A401" t="str">
            <v>ALBANIA:355</v>
          </cell>
        </row>
        <row r="402">
          <cell r="A402" t="str">
            <v>ALGERIA:213</v>
          </cell>
        </row>
        <row r="403">
          <cell r="A403" t="str">
            <v>ANDORRA:376</v>
          </cell>
        </row>
        <row r="404">
          <cell r="A404" t="str">
            <v>ANGOLA:244</v>
          </cell>
        </row>
        <row r="405">
          <cell r="A405" t="str">
            <v>ANTIGUA AND BARBUDA:1268</v>
          </cell>
        </row>
        <row r="406">
          <cell r="A406" t="str">
            <v>ARGENTINA:54</v>
          </cell>
        </row>
        <row r="407">
          <cell r="A407" t="str">
            <v>ARMENIA:374</v>
          </cell>
        </row>
        <row r="408">
          <cell r="A408" t="str">
            <v>AUSTRALIA:61</v>
          </cell>
        </row>
        <row r="409">
          <cell r="A409" t="str">
            <v>AUSTRIA:43</v>
          </cell>
        </row>
        <row r="410">
          <cell r="A410" t="str">
            <v>AZERBAIJAN:994</v>
          </cell>
        </row>
        <row r="411">
          <cell r="A411" t="str">
            <v>BAHAMAS:1242</v>
          </cell>
        </row>
        <row r="412">
          <cell r="A412" t="str">
            <v>BAHRAIN:973</v>
          </cell>
        </row>
        <row r="413">
          <cell r="A413" t="str">
            <v>BANGLADESH:880</v>
          </cell>
        </row>
        <row r="414">
          <cell r="A414" t="str">
            <v>BARBADOS:1246</v>
          </cell>
        </row>
        <row r="415">
          <cell r="A415" t="str">
            <v>BELARUS:375</v>
          </cell>
        </row>
        <row r="416">
          <cell r="A416" t="str">
            <v>BELGIUM:32</v>
          </cell>
        </row>
        <row r="417">
          <cell r="A417" t="str">
            <v>BELIZE:501</v>
          </cell>
        </row>
        <row r="418">
          <cell r="A418" t="str">
            <v>BENIN:229</v>
          </cell>
        </row>
        <row r="419">
          <cell r="A419" t="str">
            <v>BHUTAN:975</v>
          </cell>
        </row>
        <row r="420">
          <cell r="A420" t="str">
            <v>BOLIVIA :591</v>
          </cell>
        </row>
        <row r="421">
          <cell r="A421" t="str">
            <v>BOSNIA AND HERZEGOVINA:387</v>
          </cell>
        </row>
        <row r="422">
          <cell r="A422" t="str">
            <v>BOTSWANA:267</v>
          </cell>
        </row>
        <row r="423">
          <cell r="A423" t="str">
            <v>BRAZIL:55</v>
          </cell>
        </row>
        <row r="424">
          <cell r="A424" t="str">
            <v>BRUNEI DARUSSALAM:673</v>
          </cell>
        </row>
        <row r="425">
          <cell r="A425" t="str">
            <v>BULGARIA:359</v>
          </cell>
        </row>
        <row r="426">
          <cell r="A426" t="str">
            <v>BURKINA FASO:226</v>
          </cell>
        </row>
        <row r="427">
          <cell r="A427" t="str">
            <v>BURUNDI:257</v>
          </cell>
        </row>
        <row r="428">
          <cell r="A428" t="str">
            <v>CAMBODIA:855</v>
          </cell>
        </row>
        <row r="429">
          <cell r="A429" t="str">
            <v>CAMEROON:237</v>
          </cell>
        </row>
        <row r="430">
          <cell r="A430" t="str">
            <v>CANADA:1</v>
          </cell>
        </row>
        <row r="431">
          <cell r="A431" t="str">
            <v>CAPE VERDE:238</v>
          </cell>
        </row>
        <row r="432">
          <cell r="A432" t="str">
            <v>CENTRAL AFRICAN REPUBLIC:236</v>
          </cell>
        </row>
        <row r="433">
          <cell r="A433" t="str">
            <v>CHAD:235</v>
          </cell>
        </row>
        <row r="434">
          <cell r="A434" t="str">
            <v>CHILE:56</v>
          </cell>
        </row>
        <row r="435">
          <cell r="A435" t="str">
            <v>CHINA:86</v>
          </cell>
        </row>
        <row r="436">
          <cell r="A436" t="str">
            <v>COLOMBIA:57</v>
          </cell>
        </row>
        <row r="437">
          <cell r="A437" t="str">
            <v>COMOROS:270</v>
          </cell>
        </row>
        <row r="438">
          <cell r="A438" t="str">
            <v>CONGO, REPUBLIC OF THE...:242</v>
          </cell>
        </row>
        <row r="439">
          <cell r="A439" t="str">
            <v>COSTA RICA:506</v>
          </cell>
        </row>
        <row r="440">
          <cell r="A440" t="str">
            <v>CÔTE D'IVOIRE (IVORY COAST):225</v>
          </cell>
        </row>
        <row r="441">
          <cell r="A441" t="str">
            <v>CROATIA:385</v>
          </cell>
        </row>
        <row r="442">
          <cell r="A442" t="str">
            <v>CUBA:53</v>
          </cell>
        </row>
        <row r="443">
          <cell r="A443" t="str">
            <v>CYPRUS:357</v>
          </cell>
        </row>
        <row r="444">
          <cell r="A444" t="str">
            <v>CZECH REPUBLIC:420</v>
          </cell>
        </row>
        <row r="445">
          <cell r="A445" t="str">
            <v>DEMOCRATIC PEOPLE'S REPUBLIC OF KOREA (NORTH KOREA):850</v>
          </cell>
        </row>
        <row r="446">
          <cell r="A446" t="str">
            <v>DEMOCRATIC REPUBLIC OF THE CONGO:243</v>
          </cell>
        </row>
        <row r="447">
          <cell r="A447" t="str">
            <v>DENMARK:45</v>
          </cell>
        </row>
        <row r="448">
          <cell r="A448" t="str">
            <v>DJIBOUTI:253</v>
          </cell>
        </row>
        <row r="449">
          <cell r="A449" t="str">
            <v>DOMINICA:1767</v>
          </cell>
        </row>
        <row r="450">
          <cell r="A450" t="str">
            <v>DOMINICAN REPUBLIC:1809</v>
          </cell>
        </row>
        <row r="451">
          <cell r="A451" t="str">
            <v>ECUADOR:593</v>
          </cell>
        </row>
        <row r="452">
          <cell r="A452" t="str">
            <v>EGYPT:20</v>
          </cell>
        </row>
        <row r="453">
          <cell r="A453" t="str">
            <v>EL SALVADOR:503</v>
          </cell>
        </row>
        <row r="454">
          <cell r="A454" t="str">
            <v>EQUATORIAL GUINEA:240</v>
          </cell>
        </row>
        <row r="455">
          <cell r="A455" t="str">
            <v>ERITREA:291</v>
          </cell>
        </row>
        <row r="456">
          <cell r="A456" t="str">
            <v>ESTONIA:372</v>
          </cell>
        </row>
        <row r="457">
          <cell r="A457" t="str">
            <v>ETHIOPIA:251</v>
          </cell>
        </row>
        <row r="458">
          <cell r="A458" t="str">
            <v>FIJI ISLANDS:679</v>
          </cell>
        </row>
        <row r="459">
          <cell r="A459" t="str">
            <v>FINLAND:358</v>
          </cell>
        </row>
        <row r="460">
          <cell r="A460" t="str">
            <v>FRANCE:33</v>
          </cell>
        </row>
        <row r="461">
          <cell r="A461" t="str">
            <v>GABON:241</v>
          </cell>
        </row>
        <row r="462">
          <cell r="A462" t="str">
            <v>GAMBIA:220</v>
          </cell>
        </row>
        <row r="463">
          <cell r="A463" t="str">
            <v>GEORGIA:995</v>
          </cell>
        </row>
        <row r="464">
          <cell r="A464" t="str">
            <v>GERMANY:49</v>
          </cell>
        </row>
        <row r="465">
          <cell r="A465" t="str">
            <v>GHANA:233</v>
          </cell>
        </row>
        <row r="466">
          <cell r="A466" t="str">
            <v>GREECE:30</v>
          </cell>
        </row>
        <row r="467">
          <cell r="A467" t="str">
            <v>GRENADA:1473</v>
          </cell>
        </row>
        <row r="468">
          <cell r="A468" t="str">
            <v>GUATEMALA:502</v>
          </cell>
        </row>
        <row r="469">
          <cell r="A469" t="str">
            <v>GUINEA:224</v>
          </cell>
        </row>
        <row r="470">
          <cell r="A470" t="str">
            <v>GUINEA-BISSAU:245</v>
          </cell>
        </row>
        <row r="471">
          <cell r="A471" t="str">
            <v>GUYANA:592</v>
          </cell>
        </row>
        <row r="472">
          <cell r="A472" t="str">
            <v>HAITI:509</v>
          </cell>
        </row>
        <row r="473">
          <cell r="A473" t="str">
            <v>HONDURAS:504</v>
          </cell>
        </row>
        <row r="474">
          <cell r="A474" t="str">
            <v>HUNGARY:36</v>
          </cell>
        </row>
        <row r="475">
          <cell r="A475" t="str">
            <v>ICELAND:354</v>
          </cell>
        </row>
        <row r="476">
          <cell r="A476" t="str">
            <v>INDONESIA:62</v>
          </cell>
        </row>
        <row r="477">
          <cell r="A477" t="str">
            <v>IRAN:98</v>
          </cell>
        </row>
        <row r="478">
          <cell r="A478" t="str">
            <v>IRAQ:964</v>
          </cell>
        </row>
        <row r="479">
          <cell r="A479" t="str">
            <v>IRELAND:353</v>
          </cell>
        </row>
        <row r="480">
          <cell r="A480" t="str">
            <v>ISRAEL:972</v>
          </cell>
        </row>
        <row r="481">
          <cell r="A481" t="str">
            <v>ITALY:5</v>
          </cell>
        </row>
        <row r="482">
          <cell r="A482" t="str">
            <v>JAMAICA:1876</v>
          </cell>
        </row>
        <row r="483">
          <cell r="A483" t="str">
            <v>JAPAN:81</v>
          </cell>
        </row>
        <row r="484">
          <cell r="A484" t="str">
            <v>JORDAN:962</v>
          </cell>
        </row>
        <row r="485">
          <cell r="A485" t="str">
            <v>KAZAKHSTAN:7</v>
          </cell>
        </row>
        <row r="486">
          <cell r="A486" t="str">
            <v>KENYA:254</v>
          </cell>
        </row>
        <row r="487">
          <cell r="A487" t="str">
            <v>KIRIBATI:686</v>
          </cell>
        </row>
        <row r="488">
          <cell r="A488" t="str">
            <v>KUWAIT:965</v>
          </cell>
        </row>
        <row r="489">
          <cell r="A489" t="str">
            <v>KYRGYZSTAN:996</v>
          </cell>
        </row>
        <row r="490">
          <cell r="A490" t="str">
            <v>LAO PEOPLE'S DEMOCRATIC REPUBLIC:856</v>
          </cell>
        </row>
        <row r="491">
          <cell r="A491" t="str">
            <v>LATVIA:371</v>
          </cell>
        </row>
        <row r="492">
          <cell r="A492" t="str">
            <v>LEBANON:961</v>
          </cell>
        </row>
        <row r="493">
          <cell r="A493" t="str">
            <v>LESOTHO:266</v>
          </cell>
        </row>
        <row r="494">
          <cell r="A494" t="str">
            <v>LIBERIA:231</v>
          </cell>
        </row>
        <row r="495">
          <cell r="A495" t="str">
            <v>LIBYA:218</v>
          </cell>
        </row>
        <row r="496">
          <cell r="A496" t="str">
            <v>LIECHTENSTEIN:423</v>
          </cell>
        </row>
        <row r="497">
          <cell r="A497" t="str">
            <v>LITHUANIA:370</v>
          </cell>
        </row>
        <row r="498">
          <cell r="A498" t="str">
            <v>LUXEMBOURG:352</v>
          </cell>
        </row>
        <row r="499">
          <cell r="A499" t="str">
            <v>MACEDONIA:389</v>
          </cell>
        </row>
        <row r="500">
          <cell r="A500" t="str">
            <v>MADAGASCAR:261</v>
          </cell>
        </row>
        <row r="501">
          <cell r="A501" t="str">
            <v>MALAWI:265</v>
          </cell>
        </row>
        <row r="502">
          <cell r="A502" t="str">
            <v>MALAYSIA:60</v>
          </cell>
        </row>
        <row r="503">
          <cell r="A503" t="str">
            <v>MALDIVES:960</v>
          </cell>
        </row>
        <row r="504">
          <cell r="A504" t="str">
            <v>MALI:223</v>
          </cell>
        </row>
        <row r="505">
          <cell r="A505" t="str">
            <v>MALTA:356</v>
          </cell>
        </row>
        <row r="506">
          <cell r="A506" t="str">
            <v>MARSHALL ISLANDS:692</v>
          </cell>
        </row>
        <row r="507">
          <cell r="A507" t="str">
            <v>MAURITANIA:222</v>
          </cell>
        </row>
        <row r="508">
          <cell r="A508" t="str">
            <v>MAURITIUS:230</v>
          </cell>
        </row>
        <row r="509">
          <cell r="A509" t="str">
            <v>MEXICO:52</v>
          </cell>
        </row>
        <row r="510">
          <cell r="A510" t="str">
            <v>MICRONESIA, FEDERATED STATES OF...:691</v>
          </cell>
        </row>
        <row r="511">
          <cell r="A511" t="str">
            <v>MONACO:377</v>
          </cell>
        </row>
        <row r="512">
          <cell r="A512" t="str">
            <v>MONGOLIA:976</v>
          </cell>
        </row>
        <row r="513">
          <cell r="A513" t="str">
            <v>MONTENEGRO:382</v>
          </cell>
        </row>
        <row r="514">
          <cell r="A514" t="str">
            <v>MOROCCO:212</v>
          </cell>
        </row>
        <row r="515">
          <cell r="A515" t="str">
            <v>MOZAMBIQUE:258</v>
          </cell>
        </row>
        <row r="516">
          <cell r="A516" t="str">
            <v>MYANMAR:95</v>
          </cell>
        </row>
        <row r="517">
          <cell r="A517" t="str">
            <v>NAMIBIA:264</v>
          </cell>
        </row>
        <row r="518">
          <cell r="A518" t="str">
            <v>NAURU:674</v>
          </cell>
        </row>
        <row r="519">
          <cell r="A519" t="str">
            <v>NEPAL:977</v>
          </cell>
        </row>
        <row r="520">
          <cell r="A520" t="str">
            <v>NETHERLANDS:31</v>
          </cell>
        </row>
        <row r="521">
          <cell r="A521" t="str">
            <v>NEW ZEALAND:64</v>
          </cell>
        </row>
        <row r="522">
          <cell r="A522" t="str">
            <v>NICARAGUA:505</v>
          </cell>
        </row>
        <row r="523">
          <cell r="A523" t="str">
            <v>NIGER:227</v>
          </cell>
        </row>
        <row r="524">
          <cell r="A524" t="str">
            <v>NIGERIA:234</v>
          </cell>
        </row>
        <row r="525">
          <cell r="A525" t="str">
            <v>NORWAY:47</v>
          </cell>
        </row>
        <row r="526">
          <cell r="A526" t="str">
            <v>OMAN:968</v>
          </cell>
        </row>
        <row r="527">
          <cell r="A527" t="str">
            <v>PAKISTAN:92</v>
          </cell>
        </row>
        <row r="528">
          <cell r="A528" t="str">
            <v>PALAU:680</v>
          </cell>
        </row>
        <row r="529">
          <cell r="A529" t="str">
            <v>PANAMA:507</v>
          </cell>
        </row>
        <row r="530">
          <cell r="A530" t="str">
            <v>PAPUA NEW GUINEA:675</v>
          </cell>
        </row>
        <row r="531">
          <cell r="A531" t="str">
            <v>PARAGUAY:595</v>
          </cell>
        </row>
        <row r="532">
          <cell r="A532" t="str">
            <v>PERU:51</v>
          </cell>
        </row>
        <row r="533">
          <cell r="A533" t="str">
            <v>PHILIPPINES:63</v>
          </cell>
        </row>
        <row r="534">
          <cell r="A534" t="str">
            <v>POLAND:48</v>
          </cell>
        </row>
        <row r="535">
          <cell r="A535" t="str">
            <v>PORTUGAL:14</v>
          </cell>
        </row>
        <row r="536">
          <cell r="A536" t="str">
            <v>QATAR:974</v>
          </cell>
        </row>
        <row r="537">
          <cell r="A537" t="str">
            <v>REPUBLIC OF KOREA (SOUTH KOREA):82</v>
          </cell>
        </row>
        <row r="538">
          <cell r="A538" t="str">
            <v>REPUBLIC OF MOLDOVA:373</v>
          </cell>
        </row>
        <row r="539">
          <cell r="A539" t="str">
            <v>ROMANIA:40</v>
          </cell>
        </row>
        <row r="540">
          <cell r="A540" t="str">
            <v>RUSSIAN FEDERATION:8</v>
          </cell>
        </row>
        <row r="541">
          <cell r="A541" t="str">
            <v>RWANDA:250</v>
          </cell>
        </row>
        <row r="542">
          <cell r="A542" t="str">
            <v>SAINT KITTS AND NEVIS:1869</v>
          </cell>
        </row>
        <row r="543">
          <cell r="A543" t="str">
            <v>SAINT LUCIA:1758</v>
          </cell>
        </row>
        <row r="544">
          <cell r="A544" t="str">
            <v>SAINT VINCENT AND THE GRENADINES:1784</v>
          </cell>
        </row>
        <row r="545">
          <cell r="A545" t="str">
            <v>SAMOA:685</v>
          </cell>
        </row>
        <row r="546">
          <cell r="A546" t="str">
            <v>SAN MARINO:378</v>
          </cell>
        </row>
        <row r="547">
          <cell r="A547" t="str">
            <v>SAO TOME AND PRINCIPE:239</v>
          </cell>
        </row>
        <row r="548">
          <cell r="A548" t="str">
            <v>SAUDI ARABIA:966</v>
          </cell>
        </row>
        <row r="549">
          <cell r="A549" t="str">
            <v>SENEGAL:221</v>
          </cell>
        </row>
        <row r="550">
          <cell r="A550" t="str">
            <v>SERBIA:381</v>
          </cell>
        </row>
        <row r="551">
          <cell r="A551" t="str">
            <v>SEYCHELLES:248</v>
          </cell>
        </row>
        <row r="552">
          <cell r="A552" t="str">
            <v>SIERRA LEONE:232</v>
          </cell>
        </row>
        <row r="553">
          <cell r="A553" t="str">
            <v>SINGAPORE:65</v>
          </cell>
        </row>
        <row r="554">
          <cell r="A554" t="str">
            <v>SLOVAKIA:421</v>
          </cell>
        </row>
        <row r="555">
          <cell r="A555" t="str">
            <v>SLOVENIA:386</v>
          </cell>
        </row>
        <row r="556">
          <cell r="A556" t="str">
            <v>SOLOMON ISLANDS:677</v>
          </cell>
        </row>
        <row r="557">
          <cell r="A557" t="str">
            <v>SOMALIA:252</v>
          </cell>
        </row>
        <row r="558">
          <cell r="A558" t="str">
            <v>SOUTH AFRICA:28</v>
          </cell>
        </row>
        <row r="559">
          <cell r="A559" t="str">
            <v>SOUTH SUDAN:211</v>
          </cell>
        </row>
        <row r="560">
          <cell r="A560" t="str">
            <v>SPAIN:35</v>
          </cell>
        </row>
        <row r="561">
          <cell r="A561" t="str">
            <v>SRI LANKA:94</v>
          </cell>
        </row>
        <row r="562">
          <cell r="A562" t="str">
            <v>SUDAN:249</v>
          </cell>
        </row>
        <row r="563">
          <cell r="A563" t="str">
            <v>SURINAME:597</v>
          </cell>
        </row>
        <row r="564">
          <cell r="A564" t="str">
            <v>SWAZILAND:268</v>
          </cell>
        </row>
        <row r="565">
          <cell r="A565" t="str">
            <v>SWEDEN:46</v>
          </cell>
        </row>
        <row r="566">
          <cell r="A566" t="str">
            <v>SWITZERLAND:41</v>
          </cell>
        </row>
        <row r="567">
          <cell r="A567" t="str">
            <v>SYRIAN ARAB REPUBLIC:963</v>
          </cell>
        </row>
        <row r="568">
          <cell r="A568" t="str">
            <v>TAJIKISTAN:992</v>
          </cell>
        </row>
        <row r="569">
          <cell r="A569" t="str">
            <v>THAILAND:66</v>
          </cell>
        </row>
        <row r="570">
          <cell r="A570" t="str">
            <v>TIMOR-LESTE:670</v>
          </cell>
        </row>
        <row r="571">
          <cell r="A571" t="str">
            <v>TOGO:228</v>
          </cell>
        </row>
        <row r="572">
          <cell r="A572" t="str">
            <v>TONGA:676</v>
          </cell>
        </row>
        <row r="573">
          <cell r="A573" t="str">
            <v>TRINIDAD AND TOBAGO:1868</v>
          </cell>
        </row>
        <row r="574">
          <cell r="A574" t="str">
            <v>TUNISIA:216</v>
          </cell>
        </row>
        <row r="575">
          <cell r="A575" t="str">
            <v>TURKEY:90</v>
          </cell>
        </row>
        <row r="576">
          <cell r="A576" t="str">
            <v>TURKMENISTAN:993</v>
          </cell>
        </row>
        <row r="577">
          <cell r="A577" t="str">
            <v>TUVALU:688</v>
          </cell>
        </row>
        <row r="578">
          <cell r="A578" t="str">
            <v>UGANDA:256</v>
          </cell>
        </row>
        <row r="579">
          <cell r="A579" t="str">
            <v>UKRAINE:380</v>
          </cell>
        </row>
        <row r="580">
          <cell r="A580" t="str">
            <v>UNITED ARAB EMIRATES:971</v>
          </cell>
        </row>
        <row r="581">
          <cell r="A581" t="str">
            <v>UNITED KINGDOM OF GREAT BRITAIN AND NORTHERN IRELAND:44</v>
          </cell>
        </row>
        <row r="582">
          <cell r="A582" t="str">
            <v>UNITED REPUBLIC OF TANZANIA:255</v>
          </cell>
        </row>
        <row r="583">
          <cell r="A583" t="str">
            <v>UNITED STATES OF AMERICA:2</v>
          </cell>
        </row>
        <row r="584">
          <cell r="A584" t="str">
            <v>URUGUAY:598</v>
          </cell>
        </row>
        <row r="585">
          <cell r="A585" t="str">
            <v>UZBEKISTAN:998</v>
          </cell>
        </row>
        <row r="586">
          <cell r="A586" t="str">
            <v>VANUATU:678</v>
          </cell>
        </row>
        <row r="587">
          <cell r="A587" t="str">
            <v>VENEZUELA, BOLIVARIAN REPUBLIC OF...:58</v>
          </cell>
        </row>
        <row r="588">
          <cell r="A588" t="str">
            <v>VIETNAM:84</v>
          </cell>
        </row>
        <row r="589">
          <cell r="A589" t="str">
            <v>YEMEN:967</v>
          </cell>
        </row>
        <row r="590">
          <cell r="A590" t="str">
            <v>ZAMBIA:260</v>
          </cell>
        </row>
        <row r="591">
          <cell r="A591" t="str">
            <v>ZIMBABWE:263</v>
          </cell>
        </row>
        <row r="592">
          <cell r="A592" t="str">
            <v>OTHERS:9999</v>
          </cell>
        </row>
      </sheetData>
      <sheetData sheetId="36">
        <row r="3">
          <cell r="M3">
            <v>1089390</v>
          </cell>
          <cell r="N3">
            <v>1089394</v>
          </cell>
          <cell r="O3">
            <v>0</v>
          </cell>
          <cell r="P3">
            <v>1089394</v>
          </cell>
          <cell r="Q3">
            <v>1089394</v>
          </cell>
          <cell r="R3">
            <v>0</v>
          </cell>
        </row>
        <row r="4">
          <cell r="M4">
            <v>0</v>
          </cell>
          <cell r="N4">
            <v>0</v>
          </cell>
          <cell r="P4">
            <v>0</v>
          </cell>
          <cell r="Q4">
            <v>0</v>
          </cell>
          <cell r="R4">
            <v>0.29999889847015865</v>
          </cell>
        </row>
        <row r="5">
          <cell r="M5">
            <v>1089394</v>
          </cell>
          <cell r="P5">
            <v>0</v>
          </cell>
          <cell r="Q5">
            <v>0</v>
          </cell>
          <cell r="R5">
            <v>0</v>
          </cell>
        </row>
        <row r="6">
          <cell r="Q6">
            <v>0</v>
          </cell>
          <cell r="R6">
            <v>0</v>
          </cell>
        </row>
        <row r="7">
          <cell r="Q7">
            <v>0</v>
          </cell>
        </row>
        <row r="8">
          <cell r="Q8">
            <v>284528</v>
          </cell>
        </row>
        <row r="9">
          <cell r="Q9">
            <v>42600</v>
          </cell>
          <cell r="R9">
            <v>0</v>
          </cell>
        </row>
        <row r="10">
          <cell r="Q10">
            <v>128000</v>
          </cell>
          <cell r="R10">
            <v>20000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row>
        <row r="11">
          <cell r="Q11">
            <v>213300</v>
          </cell>
          <cell r="R11">
            <v>55905</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Q12">
            <v>284500</v>
          </cell>
          <cell r="R12">
            <v>56000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row>
        <row r="13">
          <cell r="Q13">
            <v>0</v>
          </cell>
          <cell r="R13">
            <v>0</v>
          </cell>
          <cell r="V13">
            <v>0</v>
          </cell>
          <cell r="W13">
            <v>0</v>
          </cell>
          <cell r="X13">
            <v>0</v>
          </cell>
          <cell r="Y13">
            <v>0</v>
          </cell>
          <cell r="Z13">
            <v>0</v>
          </cell>
          <cell r="AA13">
            <v>0</v>
          </cell>
          <cell r="AB13">
            <v>0</v>
          </cell>
          <cell r="AC13">
            <v>0</v>
          </cell>
          <cell r="AD13">
            <v>0</v>
          </cell>
          <cell r="AE13">
            <v>0</v>
          </cell>
          <cell r="AF13">
            <v>0</v>
          </cell>
          <cell r="AG13">
            <v>0</v>
          </cell>
          <cell r="AH13">
            <v>0</v>
          </cell>
          <cell r="AJ13">
            <v>0</v>
          </cell>
          <cell r="AK13">
            <v>0</v>
          </cell>
          <cell r="AL13">
            <v>0</v>
          </cell>
          <cell r="AM13">
            <v>0</v>
          </cell>
          <cell r="AN13">
            <v>0</v>
          </cell>
        </row>
        <row r="14">
          <cell r="Q14">
            <v>0</v>
          </cell>
          <cell r="V14">
            <v>0</v>
          </cell>
          <cell r="W14">
            <v>0</v>
          </cell>
          <cell r="X14">
            <v>0</v>
          </cell>
        </row>
        <row r="15">
          <cell r="Q15">
            <v>0</v>
          </cell>
          <cell r="R15">
            <v>0</v>
          </cell>
          <cell r="V15">
            <v>0</v>
          </cell>
          <cell r="W15" t="e">
            <v>#DIV/0!</v>
          </cell>
        </row>
        <row r="16">
          <cell r="Q16">
            <v>0</v>
          </cell>
          <cell r="R16">
            <v>0</v>
          </cell>
        </row>
        <row r="17">
          <cell r="D17">
            <v>326817</v>
          </cell>
          <cell r="Q17">
            <v>0</v>
          </cell>
          <cell r="R17">
            <v>0</v>
          </cell>
        </row>
        <row r="18">
          <cell r="D18">
            <v>0</v>
          </cell>
          <cell r="Q18">
            <v>0</v>
          </cell>
          <cell r="R18">
            <v>0</v>
          </cell>
        </row>
        <row r="19">
          <cell r="Q19">
            <v>0</v>
          </cell>
          <cell r="R19">
            <v>0</v>
          </cell>
        </row>
        <row r="20">
          <cell r="D20">
            <v>0</v>
          </cell>
        </row>
        <row r="22">
          <cell r="D22">
            <v>0</v>
          </cell>
        </row>
        <row r="23">
          <cell r="D23">
            <v>0</v>
          </cell>
        </row>
        <row r="24">
          <cell r="D24">
            <v>0</v>
          </cell>
        </row>
        <row r="25">
          <cell r="D25">
            <v>9805</v>
          </cell>
        </row>
        <row r="26">
          <cell r="D26">
            <v>336622</v>
          </cell>
        </row>
        <row r="30">
          <cell r="M30">
            <v>231817</v>
          </cell>
          <cell r="Q30">
            <v>1000000</v>
          </cell>
          <cell r="R30">
            <v>0.05</v>
          </cell>
        </row>
        <row r="31">
          <cell r="M31">
            <v>228817</v>
          </cell>
        </row>
        <row r="32">
          <cell r="M32">
            <v>224317</v>
          </cell>
        </row>
        <row r="33">
          <cell r="M33">
            <v>231817</v>
          </cell>
        </row>
        <row r="34">
          <cell r="M34">
            <v>231817</v>
          </cell>
        </row>
        <row r="35">
          <cell r="M35">
            <v>272317</v>
          </cell>
        </row>
        <row r="36">
          <cell r="M36">
            <v>326817</v>
          </cell>
        </row>
        <row r="43">
          <cell r="M43">
            <v>326817</v>
          </cell>
          <cell r="AK43">
            <v>0</v>
          </cell>
          <cell r="AL43">
            <v>326817</v>
          </cell>
        </row>
        <row r="44">
          <cell r="M44">
            <v>326817</v>
          </cell>
          <cell r="AK44">
            <v>0</v>
          </cell>
          <cell r="AL44">
            <v>326817</v>
          </cell>
        </row>
        <row r="45">
          <cell r="M45">
            <v>323817</v>
          </cell>
          <cell r="AK45">
            <v>0</v>
          </cell>
          <cell r="AL45">
            <v>326817</v>
          </cell>
        </row>
        <row r="46">
          <cell r="M46">
            <v>323817</v>
          </cell>
          <cell r="AK46">
            <v>0</v>
          </cell>
          <cell r="AL46">
            <v>326817</v>
          </cell>
        </row>
        <row r="47">
          <cell r="M47">
            <v>435756</v>
          </cell>
        </row>
        <row r="48">
          <cell r="M48">
            <v>156817</v>
          </cell>
        </row>
        <row r="49">
          <cell r="M49">
            <v>156817</v>
          </cell>
        </row>
        <row r="57">
          <cell r="M57">
            <v>435756</v>
          </cell>
          <cell r="P57">
            <v>0</v>
          </cell>
          <cell r="AD57">
            <v>326817</v>
          </cell>
          <cell r="AJ57">
            <v>0</v>
          </cell>
        </row>
        <row r="58">
          <cell r="M58">
            <v>326817</v>
          </cell>
          <cell r="P58">
            <v>0</v>
          </cell>
        </row>
        <row r="63">
          <cell r="V63">
            <v>0</v>
          </cell>
        </row>
        <row r="64">
          <cell r="V64">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p"/>
      <sheetName val="bsp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UD"/>
      <sheetName val="10A"/>
      <sheetName val="80G"/>
      <sheetName val="80_"/>
      <sheetName val="SI"/>
      <sheetName val="EI_MAT"/>
      <sheetName val="FRINGE_BENEFIT_INFO"/>
      <sheetName val="IT_DDTP"/>
      <sheetName val="FSI"/>
      <sheetName val="TR_FA"/>
      <sheetName val="DDT_TDS_TCS"/>
      <sheetName val="Instructions"/>
      <sheetName val="Pre_XML"/>
      <sheetName val="Calculator"/>
      <sheetName val="Setoff"/>
    </sheetNames>
    <sheetDataSet>
      <sheetData sheetId="30">
        <row r="3">
          <cell r="Z3" t="str">
            <v>INTERIM</v>
          </cell>
        </row>
        <row r="4">
          <cell r="Z4" t="str">
            <v>FINAL</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UD"/>
      <sheetName val="10A"/>
      <sheetName val="80G"/>
      <sheetName val="80_"/>
      <sheetName val="SI"/>
      <sheetName val="EI_MAT"/>
      <sheetName val="FRINGE_BENEFIT_INFO"/>
      <sheetName val="IT_DDTP"/>
      <sheetName val="FSI"/>
      <sheetName val="TR_FA"/>
      <sheetName val="DDT_TDS_TCS"/>
      <sheetName val="Instructions"/>
      <sheetName val="Pre_XML"/>
      <sheetName val="Calculator"/>
      <sheetName val="Setoff"/>
    </sheetNames>
    <sheetDataSet>
      <sheetData sheetId="30">
        <row r="3">
          <cell r="Z3" t="str">
            <v>INTERIM</v>
          </cell>
        </row>
        <row r="4">
          <cell r="Z4" t="str">
            <v>FINAL</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me"/>
      <sheetName val="Index"/>
      <sheetName val="GENERAL"/>
      <sheetName val="GENERAL2"/>
      <sheetName val="SUBSIDIARY DETAILS"/>
      <sheetName val="NATUREOFBUSINESS"/>
      <sheetName val="BALANCE_SHEET"/>
      <sheetName val="PROFIT_LOSS"/>
      <sheetName val="OTHER_INFORMATION"/>
      <sheetName val="QUANTITATIVE_DETAILS"/>
      <sheetName val="PART_B"/>
      <sheetName val="PART_C"/>
      <sheetName val="HOUSE_PROPERTY"/>
      <sheetName val="BP"/>
      <sheetName val="DPM_DOA"/>
      <sheetName val="DEP_DCG"/>
      <sheetName val="ESR"/>
      <sheetName val="CG_OS"/>
      <sheetName val="CYLA BFLA"/>
      <sheetName val="CFL"/>
      <sheetName val="10A"/>
      <sheetName val="80G"/>
      <sheetName val="80_"/>
      <sheetName val="SI"/>
      <sheetName val="EI"/>
      <sheetName val="FRINGE_BENEFIT_INFO"/>
      <sheetName val="IT_FBT_DDTP"/>
      <sheetName val="DDT_TDS_TCS"/>
      <sheetName val="Instructions"/>
      <sheetName val="Pre_XML"/>
    </sheetNames>
    <sheetDataSet>
      <sheetData sheetId="8">
        <row r="4">
          <cell r="O4" t="str">
            <v>MERC</v>
          </cell>
          <cell r="P4" t="str">
            <v>Y</v>
          </cell>
          <cell r="Q4">
            <v>1</v>
          </cell>
          <cell r="R4">
            <v>1</v>
          </cell>
          <cell r="S4" t="str">
            <v>Y</v>
          </cell>
        </row>
        <row r="5">
          <cell r="O5" t="str">
            <v>CASH</v>
          </cell>
          <cell r="P5" t="str">
            <v>N</v>
          </cell>
          <cell r="Q5">
            <v>2</v>
          </cell>
          <cell r="R5">
            <v>2</v>
          </cell>
          <cell r="S5" t="str">
            <v>N</v>
          </cell>
        </row>
        <row r="6">
          <cell r="Q6">
            <v>3</v>
          </cell>
          <cell r="R6">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8.vml" /><Relationship Id="rId3"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8"/>
  <sheetViews>
    <sheetView tabSelected="1" zoomScalePageLayoutView="0" workbookViewId="0" topLeftCell="A40">
      <selection activeCell="R41" sqref="R41"/>
    </sheetView>
  </sheetViews>
  <sheetFormatPr defaultColWidth="11.00390625" defaultRowHeight="12.75"/>
  <cols>
    <col min="1" max="2" width="3.7109375" style="305" customWidth="1"/>
    <col min="3" max="3" width="15.7109375" style="305" customWidth="1"/>
    <col min="4" max="4" width="16.7109375" style="305" customWidth="1"/>
    <col min="5" max="5" width="11.57421875" style="306" customWidth="1"/>
    <col min="6" max="6" width="0.42578125" style="306" hidden="1" customWidth="1"/>
    <col min="7" max="7" width="14.140625" style="6" customWidth="1"/>
    <col min="8" max="8" width="0.13671875" style="6" hidden="1" customWidth="1"/>
    <col min="9" max="9" width="10.7109375" style="6" customWidth="1"/>
    <col min="10" max="10" width="0.85546875" style="6" customWidth="1"/>
    <col min="11" max="11" width="12.7109375" style="6" customWidth="1"/>
    <col min="12" max="12" width="19.28125" style="305" customWidth="1"/>
    <col min="13" max="16" width="1.7109375" style="305" customWidth="1"/>
    <col min="17" max="16384" width="11.00390625" style="305" customWidth="1"/>
  </cols>
  <sheetData>
    <row r="1" spans="1:11" ht="18.75" customHeight="1">
      <c r="A1" s="335" t="s">
        <v>299</v>
      </c>
      <c r="B1" s="336"/>
      <c r="C1" s="337"/>
      <c r="D1" s="334" t="str">
        <f>CONCATENATE(RIGHT($A$6,4),"-",RIGHT($A$6,4)+1)</f>
        <v>2018-2019</v>
      </c>
      <c r="E1" s="338" t="s">
        <v>300</v>
      </c>
      <c r="F1" s="338"/>
      <c r="G1" s="339"/>
      <c r="H1" s="339"/>
      <c r="I1" s="982" t="s">
        <v>275</v>
      </c>
      <c r="J1" s="982"/>
      <c r="K1" s="983"/>
    </row>
    <row r="2" spans="1:17" ht="18.75" customHeight="1">
      <c r="A2" s="340" t="s">
        <v>301</v>
      </c>
      <c r="B2" s="341"/>
      <c r="C2" s="342"/>
      <c r="D2" s="343" t="s">
        <v>302</v>
      </c>
      <c r="E2" s="341" t="s">
        <v>303</v>
      </c>
      <c r="F2" s="341"/>
      <c r="G2" s="344"/>
      <c r="H2" s="344"/>
      <c r="I2" s="345" t="s">
        <v>304</v>
      </c>
      <c r="J2" s="345"/>
      <c r="K2" s="346"/>
      <c r="Q2" s="305" t="s">
        <v>592</v>
      </c>
    </row>
    <row r="3" spans="1:11" ht="9" customHeight="1">
      <c r="A3" s="347"/>
      <c r="B3" s="348"/>
      <c r="C3" s="349"/>
      <c r="D3" s="350"/>
      <c r="E3" s="348"/>
      <c r="F3" s="348"/>
      <c r="G3" s="351"/>
      <c r="H3" s="351"/>
      <c r="I3" s="352"/>
      <c r="J3" s="352"/>
      <c r="K3" s="349"/>
    </row>
    <row r="4" spans="1:11" ht="18">
      <c r="A4" s="984" t="s">
        <v>125</v>
      </c>
      <c r="B4" s="985"/>
      <c r="C4" s="985"/>
      <c r="D4" s="985"/>
      <c r="E4" s="985"/>
      <c r="F4" s="985"/>
      <c r="G4" s="985"/>
      <c r="H4" s="985"/>
      <c r="I4" s="985"/>
      <c r="J4" s="985"/>
      <c r="K4" s="985"/>
    </row>
    <row r="5" ht="9" customHeight="1"/>
    <row r="6" spans="1:11" ht="15">
      <c r="A6" s="986" t="s">
        <v>721</v>
      </c>
      <c r="B6" s="986"/>
      <c r="C6" s="986"/>
      <c r="D6" s="986"/>
      <c r="E6" s="986"/>
      <c r="F6" s="986"/>
      <c r="G6" s="986"/>
      <c r="H6" s="986"/>
      <c r="I6" s="986"/>
      <c r="J6" s="986"/>
      <c r="K6" s="986"/>
    </row>
    <row r="7" ht="9" customHeight="1"/>
    <row r="8" spans="1:11" ht="15.75">
      <c r="A8" s="353" t="s">
        <v>17</v>
      </c>
      <c r="B8" s="354" t="s">
        <v>305</v>
      </c>
      <c r="G8" s="355"/>
      <c r="H8" s="355"/>
      <c r="I8" s="355"/>
      <c r="J8" s="355"/>
      <c r="K8" s="355"/>
    </row>
    <row r="9" spans="2:11" ht="6.75" customHeight="1">
      <c r="B9" s="353"/>
      <c r="G9" s="355"/>
      <c r="H9" s="355"/>
      <c r="I9" s="355"/>
      <c r="J9" s="355"/>
      <c r="K9" s="355"/>
    </row>
    <row r="10" spans="2:11" ht="15.75" customHeight="1">
      <c r="B10" s="356" t="s">
        <v>306</v>
      </c>
      <c r="E10" s="357"/>
      <c r="F10" s="357"/>
      <c r="G10" s="376">
        <f>+P!H17</f>
        <v>-821995.4262090726</v>
      </c>
      <c r="H10" s="357"/>
      <c r="I10" s="357"/>
      <c r="J10" s="357"/>
      <c r="K10" s="357"/>
    </row>
    <row r="11" spans="2:11" ht="15.75" customHeight="1">
      <c r="B11" s="358" t="s">
        <v>307</v>
      </c>
      <c r="E11" s="357"/>
      <c r="F11" s="357"/>
      <c r="G11" s="357"/>
      <c r="H11" s="357"/>
      <c r="I11" s="357"/>
      <c r="J11" s="357"/>
      <c r="K11" s="357" t="s">
        <v>308</v>
      </c>
    </row>
    <row r="12" spans="2:11" ht="15.75" customHeight="1">
      <c r="B12" s="356" t="s">
        <v>309</v>
      </c>
      <c r="C12" s="356" t="s">
        <v>20</v>
      </c>
      <c r="D12" s="356"/>
      <c r="E12" s="359"/>
      <c r="F12" s="357"/>
      <c r="G12" s="360">
        <f>+P!G12</f>
        <v>265366.4262090726</v>
      </c>
      <c r="H12" s="357"/>
      <c r="I12" s="376">
        <f>SUM(G10:G12)</f>
        <v>-556629</v>
      </c>
      <c r="J12" s="357"/>
      <c r="K12" s="357"/>
    </row>
    <row r="13" spans="2:11" ht="15.75" customHeight="1">
      <c r="B13" s="358" t="s">
        <v>310</v>
      </c>
      <c r="E13" s="357"/>
      <c r="F13" s="357"/>
      <c r="G13" s="357"/>
      <c r="H13" s="357"/>
      <c r="I13" s="357"/>
      <c r="J13" s="357"/>
      <c r="K13" s="361"/>
    </row>
    <row r="14" spans="2:11" ht="15.75" customHeight="1">
      <c r="B14" s="356" t="s">
        <v>309</v>
      </c>
      <c r="C14" s="356" t="s">
        <v>311</v>
      </c>
      <c r="D14" s="356"/>
      <c r="E14" s="357"/>
      <c r="F14" s="357"/>
      <c r="G14" s="360">
        <f>+'anex A'!J13</f>
        <v>151237</v>
      </c>
      <c r="H14" s="357"/>
      <c r="I14" s="380">
        <f>SUM(G14:H14)</f>
        <v>151237</v>
      </c>
      <c r="J14" s="357"/>
      <c r="K14" s="376">
        <f>I12-I14</f>
        <v>-707866</v>
      </c>
    </row>
    <row r="15" spans="2:11" ht="6.75" customHeight="1">
      <c r="B15" s="356"/>
      <c r="C15" s="356"/>
      <c r="D15" s="356"/>
      <c r="E15" s="357"/>
      <c r="F15" s="357"/>
      <c r="G15" s="359"/>
      <c r="H15" s="357"/>
      <c r="I15" s="359"/>
      <c r="J15" s="357"/>
      <c r="K15" s="376"/>
    </row>
    <row r="16" spans="1:11" ht="15.75">
      <c r="A16" s="353" t="s">
        <v>18</v>
      </c>
      <c r="B16" s="354" t="s">
        <v>337</v>
      </c>
      <c r="G16" s="355"/>
      <c r="H16" s="355"/>
      <c r="I16" s="355"/>
      <c r="J16" s="355"/>
      <c r="K16" s="355"/>
    </row>
    <row r="17" spans="1:11" ht="6.75" customHeight="1">
      <c r="A17" s="353"/>
      <c r="B17" s="354"/>
      <c r="G17" s="355"/>
      <c r="H17" s="355"/>
      <c r="I17" s="355"/>
      <c r="J17" s="355"/>
      <c r="K17" s="355"/>
    </row>
    <row r="18" spans="1:11" ht="12.75">
      <c r="A18" s="353"/>
      <c r="B18" s="305" t="s">
        <v>336</v>
      </c>
      <c r="G18" s="355"/>
      <c r="H18" s="355"/>
      <c r="I18" s="355"/>
      <c r="J18" s="355"/>
      <c r="K18" s="381">
        <f>+I18</f>
        <v>0</v>
      </c>
    </row>
    <row r="19" spans="3:11" ht="15.75" customHeight="1">
      <c r="C19" s="362" t="s">
        <v>326</v>
      </c>
      <c r="D19" s="356"/>
      <c r="E19" s="357"/>
      <c r="F19" s="357"/>
      <c r="G19" s="357"/>
      <c r="H19" s="357"/>
      <c r="I19" s="357"/>
      <c r="J19" s="357"/>
      <c r="K19" s="377">
        <f>SUM(K10:K18)</f>
        <v>-707866</v>
      </c>
    </row>
    <row r="20" spans="5:11" ht="6.75" customHeight="1">
      <c r="E20" s="357"/>
      <c r="F20" s="357"/>
      <c r="G20" s="357"/>
      <c r="H20" s="357"/>
      <c r="I20" s="357"/>
      <c r="J20" s="357"/>
      <c r="K20" s="361"/>
    </row>
    <row r="21" spans="3:11" ht="15.75" customHeight="1" thickBot="1">
      <c r="C21" s="362" t="s">
        <v>327</v>
      </c>
      <c r="D21" s="356"/>
      <c r="E21" s="357"/>
      <c r="F21" s="357"/>
      <c r="G21" s="357"/>
      <c r="H21" s="357"/>
      <c r="I21" s="357"/>
      <c r="J21" s="357"/>
      <c r="K21" s="378">
        <f>ROUND(K19,-1)</f>
        <v>-707870</v>
      </c>
    </row>
    <row r="22" spans="5:11" ht="6.75" customHeight="1">
      <c r="E22" s="357"/>
      <c r="F22" s="357"/>
      <c r="G22" s="940"/>
      <c r="H22" s="357"/>
      <c r="I22" s="357"/>
      <c r="J22" s="357"/>
      <c r="K22" s="361"/>
    </row>
    <row r="23" spans="3:11" ht="15.75" customHeight="1">
      <c r="C23" s="362" t="s">
        <v>312</v>
      </c>
      <c r="D23" s="353"/>
      <c r="E23" s="361"/>
      <c r="F23" s="361"/>
      <c r="G23" s="361"/>
      <c r="H23" s="361"/>
      <c r="I23" s="361"/>
      <c r="J23" s="357"/>
      <c r="K23" s="361"/>
    </row>
    <row r="24" spans="3:11" ht="8.25" customHeight="1">
      <c r="C24" s="362"/>
      <c r="D24" s="353"/>
      <c r="E24" s="361"/>
      <c r="F24" s="361"/>
      <c r="G24" s="361"/>
      <c r="H24" s="361"/>
      <c r="I24" s="361"/>
      <c r="J24" s="357"/>
      <c r="K24" s="361"/>
    </row>
    <row r="25" spans="3:11" ht="15.75" customHeight="1">
      <c r="C25" s="353" t="s">
        <v>313</v>
      </c>
      <c r="D25" s="363" t="s">
        <v>767</v>
      </c>
      <c r="E25" s="364">
        <v>0</v>
      </c>
      <c r="F25" s="361"/>
      <c r="G25" s="364">
        <f>ROUND(30%*E25,0)</f>
        <v>0</v>
      </c>
      <c r="H25" s="361"/>
      <c r="I25" s="361"/>
      <c r="J25" s="357"/>
      <c r="K25" s="357"/>
    </row>
    <row r="26" spans="3:11" ht="15.75" customHeight="1">
      <c r="C26" s="353" t="s">
        <v>314</v>
      </c>
      <c r="D26" s="363" t="s">
        <v>315</v>
      </c>
      <c r="E26" s="365">
        <f>G25</f>
        <v>0</v>
      </c>
      <c r="F26" s="361"/>
      <c r="G26" s="365">
        <f>ROUND(E26*3%,0)</f>
        <v>0</v>
      </c>
      <c r="H26" s="361"/>
      <c r="I26" s="364">
        <f>SUM(G25:G26)</f>
        <v>0</v>
      </c>
      <c r="J26" s="357"/>
      <c r="K26" s="357"/>
    </row>
    <row r="27" spans="5:11" ht="8.25" customHeight="1">
      <c r="E27" s="366"/>
      <c r="F27" s="366"/>
      <c r="G27" s="357"/>
      <c r="H27" s="357"/>
      <c r="I27" s="357"/>
      <c r="J27" s="357"/>
      <c r="K27" s="357"/>
    </row>
    <row r="28" spans="1:11" s="367" customFormat="1" ht="12.75">
      <c r="A28" s="307" t="s">
        <v>316</v>
      </c>
      <c r="B28" s="308"/>
      <c r="C28" s="309"/>
      <c r="D28" s="309"/>
      <c r="E28" s="310"/>
      <c r="F28" s="310"/>
      <c r="G28" s="311"/>
      <c r="H28" s="311"/>
      <c r="I28" s="311"/>
      <c r="J28" s="311"/>
      <c r="K28" s="312"/>
    </row>
    <row r="29" spans="1:11" s="367" customFormat="1" ht="12.75">
      <c r="A29" s="307" t="s">
        <v>317</v>
      </c>
      <c r="B29" s="308"/>
      <c r="C29" s="313"/>
      <c r="D29" s="314" t="s">
        <v>318</v>
      </c>
      <c r="E29" s="315" t="s">
        <v>319</v>
      </c>
      <c r="F29" s="315"/>
      <c r="G29" s="313"/>
      <c r="H29" s="316"/>
      <c r="I29" s="317" t="s">
        <v>320</v>
      </c>
      <c r="J29" s="317"/>
      <c r="K29" s="318"/>
    </row>
    <row r="30" spans="1:12" s="367" customFormat="1" ht="12.75" customHeight="1">
      <c r="A30" s="319" t="s">
        <v>153</v>
      </c>
      <c r="B30" s="320"/>
      <c r="C30" s="321"/>
      <c r="D30" s="321" t="s">
        <v>321</v>
      </c>
      <c r="E30" s="987" t="s">
        <v>328</v>
      </c>
      <c r="F30" s="988"/>
      <c r="G30" s="989"/>
      <c r="H30" s="368"/>
      <c r="I30" s="990" t="s">
        <v>325</v>
      </c>
      <c r="J30" s="991"/>
      <c r="K30" s="992"/>
      <c r="L30" s="369"/>
    </row>
    <row r="31" spans="1:12" s="367" customFormat="1" ht="12.75">
      <c r="A31" s="324"/>
      <c r="B31" s="325"/>
      <c r="C31" s="321"/>
      <c r="D31" s="321"/>
      <c r="E31" s="370"/>
      <c r="F31" s="370"/>
      <c r="G31" s="371"/>
      <c r="H31" s="372"/>
      <c r="I31" s="993"/>
      <c r="J31" s="994"/>
      <c r="K31" s="995"/>
      <c r="L31" s="369"/>
    </row>
    <row r="32" spans="1:12" s="367" customFormat="1" ht="12.75">
      <c r="A32" s="326"/>
      <c r="B32" s="327"/>
      <c r="C32" s="328"/>
      <c r="D32" s="328"/>
      <c r="E32" s="373"/>
      <c r="F32" s="373"/>
      <c r="G32" s="374"/>
      <c r="H32" s="375"/>
      <c r="I32" s="996"/>
      <c r="J32" s="997"/>
      <c r="K32" s="998"/>
      <c r="L32" s="369"/>
    </row>
    <row r="33" spans="1:12" ht="12.75">
      <c r="A33" s="319" t="s">
        <v>152</v>
      </c>
      <c r="B33" s="331"/>
      <c r="C33" s="332"/>
      <c r="D33" s="321" t="s">
        <v>321</v>
      </c>
      <c r="E33" s="987" t="s">
        <v>324</v>
      </c>
      <c r="F33" s="988"/>
      <c r="G33" s="989"/>
      <c r="H33" s="990" t="s">
        <v>325</v>
      </c>
      <c r="I33" s="991"/>
      <c r="J33" s="991"/>
      <c r="K33" s="992"/>
      <c r="L33" s="349"/>
    </row>
    <row r="34" spans="1:11" ht="12.75">
      <c r="A34" s="324"/>
      <c r="B34" s="333"/>
      <c r="C34" s="321"/>
      <c r="D34" s="321"/>
      <c r="E34" s="322"/>
      <c r="F34" s="322"/>
      <c r="G34" s="323"/>
      <c r="H34" s="993"/>
      <c r="I34" s="994"/>
      <c r="J34" s="994"/>
      <c r="K34" s="995"/>
    </row>
    <row r="35" spans="1:11" ht="12.75">
      <c r="A35" s="326"/>
      <c r="B35" s="327"/>
      <c r="C35" s="328"/>
      <c r="D35" s="328"/>
      <c r="E35" s="329"/>
      <c r="F35" s="329"/>
      <c r="G35" s="330"/>
      <c r="H35" s="996"/>
      <c r="I35" s="997"/>
      <c r="J35" s="997"/>
      <c r="K35" s="998"/>
    </row>
    <row r="36" ht="7.5" customHeight="1"/>
    <row r="37" spans="1:12" ht="12.75" customHeight="1">
      <c r="A37" s="1001" t="s">
        <v>331</v>
      </c>
      <c r="B37" s="1001"/>
      <c r="C37" s="1001"/>
      <c r="D37" s="1001"/>
      <c r="E37" s="1005" t="s">
        <v>329</v>
      </c>
      <c r="F37" s="635"/>
      <c r="G37" s="999" t="s">
        <v>333</v>
      </c>
      <c r="H37" s="999"/>
      <c r="I37" s="999"/>
      <c r="J37" s="999"/>
      <c r="K37" s="999"/>
      <c r="L37" s="349"/>
    </row>
    <row r="38" spans="1:12" ht="12.75" customHeight="1">
      <c r="A38" s="1001"/>
      <c r="B38" s="1001"/>
      <c r="C38" s="1001"/>
      <c r="D38" s="1001"/>
      <c r="E38" s="1005"/>
      <c r="F38" s="635"/>
      <c r="G38" s="1006" t="s">
        <v>330</v>
      </c>
      <c r="H38" s="636"/>
      <c r="I38" s="1006" t="s">
        <v>334</v>
      </c>
      <c r="J38" s="1006"/>
      <c r="K38" s="1006"/>
      <c r="L38" s="349"/>
    </row>
    <row r="39" spans="1:12" ht="12.75" customHeight="1">
      <c r="A39" s="1001"/>
      <c r="B39" s="1001"/>
      <c r="C39" s="1001"/>
      <c r="D39" s="1001"/>
      <c r="E39" s="1005"/>
      <c r="F39" s="635"/>
      <c r="G39" s="1006"/>
      <c r="H39" s="636"/>
      <c r="I39" s="1006"/>
      <c r="J39" s="1006"/>
      <c r="K39" s="1006"/>
      <c r="L39" s="349"/>
    </row>
    <row r="40" spans="1:12" ht="12.75">
      <c r="A40" s="1002" t="s">
        <v>299</v>
      </c>
      <c r="B40" s="1003"/>
      <c r="C40" s="1003"/>
      <c r="D40" s="637" t="s">
        <v>332</v>
      </c>
      <c r="E40" s="650" t="s">
        <v>201</v>
      </c>
      <c r="F40" s="638"/>
      <c r="G40" s="650" t="s">
        <v>201</v>
      </c>
      <c r="H40" s="639"/>
      <c r="I40" s="1000" t="s">
        <v>201</v>
      </c>
      <c r="J40" s="1000"/>
      <c r="K40" s="1000"/>
      <c r="L40" s="349"/>
    </row>
    <row r="41" spans="1:12" ht="12.75">
      <c r="A41" s="972" t="s">
        <v>175</v>
      </c>
      <c r="B41" s="972"/>
      <c r="C41" s="972"/>
      <c r="D41" s="640"/>
      <c r="E41" s="641">
        <v>2300</v>
      </c>
      <c r="F41" s="642"/>
      <c r="G41" s="643" t="s">
        <v>335</v>
      </c>
      <c r="H41" s="179"/>
      <c r="I41" s="978" t="s">
        <v>335</v>
      </c>
      <c r="J41" s="978"/>
      <c r="K41" s="978"/>
      <c r="L41" s="379"/>
    </row>
    <row r="42" spans="1:12" ht="12.75">
      <c r="A42" s="972" t="s">
        <v>274</v>
      </c>
      <c r="B42" s="972"/>
      <c r="C42" s="972"/>
      <c r="D42" s="655">
        <v>42274</v>
      </c>
      <c r="E42" s="641">
        <v>62160</v>
      </c>
      <c r="F42" s="642"/>
      <c r="G42" s="644">
        <f>+E42</f>
        <v>62160</v>
      </c>
      <c r="H42" s="179"/>
      <c r="I42" s="978" t="s">
        <v>335</v>
      </c>
      <c r="J42" s="978"/>
      <c r="K42" s="978"/>
      <c r="L42" s="349"/>
    </row>
    <row r="43" spans="1:12" ht="12.75">
      <c r="A43" s="972" t="s">
        <v>470</v>
      </c>
      <c r="B43" s="972"/>
      <c r="C43" s="972"/>
      <c r="D43" s="655">
        <v>42270</v>
      </c>
      <c r="E43" s="641">
        <f>1023470</f>
        <v>1023470</v>
      </c>
      <c r="F43" s="642"/>
      <c r="G43" s="644">
        <f>E43-I43</f>
        <v>938083</v>
      </c>
      <c r="H43" s="179"/>
      <c r="I43" s="979">
        <v>85387</v>
      </c>
      <c r="J43" s="980"/>
      <c r="K43" s="981"/>
      <c r="L43" s="349"/>
    </row>
    <row r="44" spans="1:12" ht="12.75">
      <c r="A44" s="972" t="s">
        <v>488</v>
      </c>
      <c r="B44" s="972"/>
      <c r="C44" s="972"/>
      <c r="D44" s="655">
        <v>42657</v>
      </c>
      <c r="E44" s="893">
        <v>586520</v>
      </c>
      <c r="F44" s="642"/>
      <c r="G44" s="645">
        <f>E44-I44</f>
        <v>407824</v>
      </c>
      <c r="H44" s="179"/>
      <c r="I44" s="979">
        <v>178696</v>
      </c>
      <c r="J44" s="980"/>
      <c r="K44" s="981"/>
      <c r="L44" s="649"/>
    </row>
    <row r="45" spans="1:12" ht="12.75">
      <c r="A45" s="1002" t="s">
        <v>674</v>
      </c>
      <c r="B45" s="1003"/>
      <c r="C45" s="1004"/>
      <c r="D45" s="655">
        <v>43032</v>
      </c>
      <c r="E45" s="893">
        <v>1179390</v>
      </c>
      <c r="F45" s="642"/>
      <c r="G45" s="645">
        <v>999710</v>
      </c>
      <c r="H45" s="179"/>
      <c r="I45" s="979">
        <v>179680</v>
      </c>
      <c r="J45" s="980"/>
      <c r="K45" s="981"/>
      <c r="L45" s="649"/>
    </row>
    <row r="46" spans="1:12" ht="12.75">
      <c r="A46" s="972" t="s">
        <v>762</v>
      </c>
      <c r="B46" s="972"/>
      <c r="C46" s="972"/>
      <c r="D46" s="655">
        <v>43396</v>
      </c>
      <c r="E46" s="641">
        <f>-K21</f>
        <v>707870</v>
      </c>
      <c r="F46" s="642"/>
      <c r="G46" s="645">
        <f>E46-I46</f>
        <v>556633</v>
      </c>
      <c r="H46" s="179"/>
      <c r="I46" s="979">
        <f>I14</f>
        <v>151237</v>
      </c>
      <c r="J46" s="980"/>
      <c r="K46" s="981"/>
      <c r="L46" s="649"/>
    </row>
    <row r="47" spans="1:12" ht="12.75">
      <c r="A47" s="646"/>
      <c r="B47" s="646"/>
      <c r="C47" s="646"/>
      <c r="D47" s="349"/>
      <c r="E47" s="646"/>
      <c r="F47" s="646"/>
      <c r="G47" s="351"/>
      <c r="H47" s="351"/>
      <c r="I47" s="379"/>
      <c r="J47" s="379"/>
      <c r="K47" s="379"/>
      <c r="L47" s="349"/>
    </row>
    <row r="48" spans="1:12" ht="12.75">
      <c r="A48" s="305" t="s">
        <v>338</v>
      </c>
      <c r="L48" s="349"/>
    </row>
    <row r="49" spans="1:18" ht="12.75">
      <c r="A49" s="305" t="s">
        <v>339</v>
      </c>
      <c r="R49" s="6"/>
    </row>
    <row r="50" ht="12.75">
      <c r="A50" s="305" t="s">
        <v>340</v>
      </c>
    </row>
    <row r="51" ht="12.75"/>
    <row r="52" spans="1:9" ht="26.25" customHeight="1">
      <c r="A52" s="972" t="s">
        <v>341</v>
      </c>
      <c r="B52" s="972"/>
      <c r="C52" s="972"/>
      <c r="D52" s="651" t="s">
        <v>342</v>
      </c>
      <c r="E52" s="973" t="s">
        <v>343</v>
      </c>
      <c r="F52" s="974"/>
      <c r="G52" s="974"/>
      <c r="H52" s="974"/>
      <c r="I52" s="975"/>
    </row>
    <row r="53" spans="1:9" ht="12.75">
      <c r="A53" s="976">
        <f>Details!B37</f>
        <v>229935</v>
      </c>
      <c r="B53" s="976"/>
      <c r="C53" s="976"/>
      <c r="D53" s="644">
        <f>+A53/5</f>
        <v>45987</v>
      </c>
      <c r="E53" s="977" t="s">
        <v>344</v>
      </c>
      <c r="F53" s="977"/>
      <c r="G53" s="977"/>
      <c r="H53" s="977"/>
      <c r="I53" s="977"/>
    </row>
    <row r="55" spans="1:6" ht="12.75">
      <c r="A55" s="362" t="s">
        <v>322</v>
      </c>
      <c r="B55" s="362"/>
      <c r="D55" s="356"/>
      <c r="E55" s="647"/>
      <c r="F55" s="647"/>
    </row>
    <row r="56" spans="1:11" ht="12.75">
      <c r="A56" s="356">
        <v>1</v>
      </c>
      <c r="B56" s="356" t="s">
        <v>323</v>
      </c>
      <c r="D56" s="356"/>
      <c r="E56" s="647"/>
      <c r="F56" s="647"/>
      <c r="K56" s="652">
        <v>1</v>
      </c>
    </row>
    <row r="57" spans="1:11" ht="12.75">
      <c r="A57" s="356">
        <v>2</v>
      </c>
      <c r="B57" s="356" t="str">
        <f>CONCATENATE("Audited Financial Statements (Financial Year ",RIGHT(A6,4)-1,"-",RIGHT(A6,4),")")</f>
        <v>Audited Financial Statements (Financial Year 2017-2018)</v>
      </c>
      <c r="D57" s="356"/>
      <c r="E57" s="647"/>
      <c r="F57" s="647"/>
      <c r="K57" s="652">
        <v>1</v>
      </c>
    </row>
    <row r="58" spans="1:11" ht="13.5" thickBot="1">
      <c r="A58" s="356"/>
      <c r="D58" s="356"/>
      <c r="E58" s="647"/>
      <c r="F58" s="647"/>
      <c r="K58" s="648">
        <f>SUM(K56:K57)</f>
        <v>2</v>
      </c>
    </row>
    <row r="59" ht="13.5" thickTop="1"/>
  </sheetData>
  <sheetProtection/>
  <mergeCells count="30">
    <mergeCell ref="A45:C45"/>
    <mergeCell ref="I45:K45"/>
    <mergeCell ref="A46:C46"/>
    <mergeCell ref="I46:K46"/>
    <mergeCell ref="E33:G33"/>
    <mergeCell ref="H33:K35"/>
    <mergeCell ref="E37:E39"/>
    <mergeCell ref="A40:C40"/>
    <mergeCell ref="G38:G39"/>
    <mergeCell ref="I38:K39"/>
    <mergeCell ref="I1:K1"/>
    <mergeCell ref="A4:K4"/>
    <mergeCell ref="A6:K6"/>
    <mergeCell ref="E30:G30"/>
    <mergeCell ref="I30:K32"/>
    <mergeCell ref="A41:C41"/>
    <mergeCell ref="I41:K41"/>
    <mergeCell ref="G37:K37"/>
    <mergeCell ref="I40:K40"/>
    <mergeCell ref="A37:D39"/>
    <mergeCell ref="A52:C52"/>
    <mergeCell ref="E52:I52"/>
    <mergeCell ref="A53:C53"/>
    <mergeCell ref="E53:I53"/>
    <mergeCell ref="A42:C42"/>
    <mergeCell ref="I42:K42"/>
    <mergeCell ref="A43:C43"/>
    <mergeCell ref="I44:K44"/>
    <mergeCell ref="I43:K43"/>
    <mergeCell ref="A44:C44"/>
  </mergeCells>
  <printOptions horizontalCentered="1"/>
  <pageMargins left="0.984251968503937" right="0.984251968503937" top="0.7086614173228347" bottom="0.984251968503937" header="0.5118110236220472" footer="0.5118110236220472"/>
  <pageSetup horizontalDpi="180" verticalDpi="180" orientation="portrait" paperSize="9" scale="91" r:id="rId3"/>
  <legacyDrawing r:id="rId2"/>
</worksheet>
</file>

<file path=xl/worksheets/sheet10.xml><?xml version="1.0" encoding="utf-8"?>
<worksheet xmlns="http://schemas.openxmlformats.org/spreadsheetml/2006/main" xmlns:r="http://schemas.openxmlformats.org/officeDocument/2006/relationships">
  <dimension ref="A1:L25"/>
  <sheetViews>
    <sheetView zoomScalePageLayoutView="0" workbookViewId="0" topLeftCell="A1">
      <pane xSplit="1" ySplit="2" topLeftCell="B3" activePane="bottomRight" state="frozen"/>
      <selection pane="topLeft" activeCell="A2" activeCellId="1" sqref="Q12 A1:IV16384"/>
      <selection pane="topRight" activeCell="A2" activeCellId="1" sqref="Q12 A1:IV16384"/>
      <selection pane="bottomLeft" activeCell="A2" activeCellId="1" sqref="Q12 A1:IV16384"/>
      <selection pane="bottomRight" activeCell="K5" sqref="K5"/>
    </sheetView>
  </sheetViews>
  <sheetFormatPr defaultColWidth="9.140625" defaultRowHeight="12.75"/>
  <cols>
    <col min="1" max="1" width="4.421875" style="2" customWidth="1"/>
    <col min="2" max="2" width="23.421875" style="2" customWidth="1"/>
    <col min="3" max="3" width="14.421875" style="2" bestFit="1" customWidth="1"/>
    <col min="4" max="4" width="12.8515625" style="2" customWidth="1"/>
    <col min="5" max="5" width="9.28125" style="2" customWidth="1"/>
    <col min="6" max="6" width="16.28125" style="2" bestFit="1" customWidth="1"/>
    <col min="7" max="7" width="15.00390625" style="2" customWidth="1"/>
    <col min="8" max="8" width="10.28125" style="2" bestFit="1" customWidth="1"/>
    <col min="9" max="9" width="13.00390625" style="2" customWidth="1"/>
    <col min="10" max="10" width="12.00390625" style="2" customWidth="1"/>
    <col min="11" max="11" width="9.140625" style="2" customWidth="1"/>
    <col min="12" max="12" width="10.28125" style="2" bestFit="1" customWidth="1"/>
    <col min="13" max="16384" width="9.140625" style="2" customWidth="1"/>
  </cols>
  <sheetData>
    <row r="1" spans="1:6" ht="39.75" customHeight="1">
      <c r="A1" s="1098" t="s">
        <v>725</v>
      </c>
      <c r="B1" s="1098"/>
      <c r="C1" s="1098"/>
      <c r="D1" s="1098"/>
      <c r="E1" s="1098"/>
      <c r="F1" s="1098"/>
    </row>
    <row r="2" spans="1:7" ht="45" customHeight="1">
      <c r="A2" s="732" t="s">
        <v>166</v>
      </c>
      <c r="B2" s="933" t="s">
        <v>165</v>
      </c>
      <c r="C2" s="732" t="s">
        <v>150</v>
      </c>
      <c r="D2" s="732" t="s">
        <v>179</v>
      </c>
      <c r="E2" s="732" t="s">
        <v>119</v>
      </c>
      <c r="F2" s="732" t="s">
        <v>763</v>
      </c>
      <c r="G2" s="732" t="s">
        <v>680</v>
      </c>
    </row>
    <row r="3" spans="1:7" ht="23.25" customHeight="1">
      <c r="A3" s="63">
        <v>1</v>
      </c>
      <c r="B3" s="64" t="s">
        <v>126</v>
      </c>
      <c r="C3" s="65">
        <v>50000</v>
      </c>
      <c r="D3" s="65">
        <f aca="true" t="shared" si="0" ref="D3:D21">C3*10</f>
        <v>500000</v>
      </c>
      <c r="E3" s="66">
        <f>ROUND(C3/$C$23,5)</f>
        <v>0.01323</v>
      </c>
      <c r="F3" s="65">
        <v>500000</v>
      </c>
      <c r="G3" s="65">
        <v>0</v>
      </c>
    </row>
    <row r="4" spans="1:7" ht="23.25" customHeight="1">
      <c r="A4" s="63">
        <v>2</v>
      </c>
      <c r="B4" s="64" t="s">
        <v>157</v>
      </c>
      <c r="C4" s="65">
        <f>250000+100000+150000</f>
        <v>500000</v>
      </c>
      <c r="D4" s="65">
        <f t="shared" si="0"/>
        <v>5000000</v>
      </c>
      <c r="E4" s="66">
        <f aca="true" t="shared" si="1" ref="E4:E22">ROUND(C4/$C$23,5)</f>
        <v>0.13235</v>
      </c>
      <c r="F4" s="65">
        <v>5000000</v>
      </c>
      <c r="G4" s="65">
        <v>1950000</v>
      </c>
    </row>
    <row r="5" spans="1:7" ht="23.25" customHeight="1">
      <c r="A5" s="63">
        <v>3</v>
      </c>
      <c r="B5" s="64" t="s">
        <v>348</v>
      </c>
      <c r="C5" s="65">
        <v>150000</v>
      </c>
      <c r="D5" s="65">
        <f t="shared" si="0"/>
        <v>1500000</v>
      </c>
      <c r="E5" s="66">
        <f t="shared" si="1"/>
        <v>0.0397</v>
      </c>
      <c r="F5" s="65">
        <v>1500000</v>
      </c>
      <c r="G5" s="65">
        <v>0</v>
      </c>
    </row>
    <row r="6" spans="1:7" ht="23.25" customHeight="1">
      <c r="A6" s="63">
        <v>4</v>
      </c>
      <c r="B6" s="64" t="s">
        <v>349</v>
      </c>
      <c r="C6" s="65">
        <v>175000</v>
      </c>
      <c r="D6" s="65">
        <f>C6*10</f>
        <v>1750000</v>
      </c>
      <c r="E6" s="66">
        <f t="shared" si="1"/>
        <v>0.04632</v>
      </c>
      <c r="F6" s="65">
        <v>1750000</v>
      </c>
      <c r="G6" s="65">
        <v>0</v>
      </c>
    </row>
    <row r="7" spans="1:7" ht="23.25" customHeight="1">
      <c r="A7" s="63">
        <v>5</v>
      </c>
      <c r="B7" s="64" t="s">
        <v>159</v>
      </c>
      <c r="C7" s="65">
        <v>50000</v>
      </c>
      <c r="D7" s="65">
        <f t="shared" si="0"/>
        <v>500000</v>
      </c>
      <c r="E7" s="66">
        <f t="shared" si="1"/>
        <v>0.01323</v>
      </c>
      <c r="F7" s="65">
        <v>500000</v>
      </c>
      <c r="G7" s="65">
        <v>0</v>
      </c>
    </row>
    <row r="8" spans="1:7" ht="23.25" customHeight="1">
      <c r="A8" s="63">
        <v>6</v>
      </c>
      <c r="B8" s="64" t="s">
        <v>180</v>
      </c>
      <c r="C8" s="65">
        <f>125000+125000</f>
        <v>250000</v>
      </c>
      <c r="D8" s="65">
        <f t="shared" si="0"/>
        <v>2500000</v>
      </c>
      <c r="E8" s="66">
        <f t="shared" si="1"/>
        <v>0.06617</v>
      </c>
      <c r="F8" s="65">
        <v>2500000</v>
      </c>
      <c r="G8" s="65">
        <v>500000</v>
      </c>
    </row>
    <row r="9" spans="1:7" ht="23.25" customHeight="1">
      <c r="A9" s="63">
        <v>7</v>
      </c>
      <c r="B9" s="64" t="s">
        <v>648</v>
      </c>
      <c r="C9" s="65">
        <f>100000+25000</f>
        <v>125000</v>
      </c>
      <c r="D9" s="65">
        <f t="shared" si="0"/>
        <v>1250000</v>
      </c>
      <c r="E9" s="66">
        <f t="shared" si="1"/>
        <v>0.03309</v>
      </c>
      <c r="F9" s="65">
        <v>1250000</v>
      </c>
      <c r="G9" s="65">
        <v>0</v>
      </c>
    </row>
    <row r="10" spans="1:7" ht="23.25" customHeight="1">
      <c r="A10" s="63">
        <v>8</v>
      </c>
      <c r="B10" s="64" t="s">
        <v>350</v>
      </c>
      <c r="C10" s="65">
        <v>50000</v>
      </c>
      <c r="D10" s="65">
        <f t="shared" si="0"/>
        <v>500000</v>
      </c>
      <c r="E10" s="66">
        <f t="shared" si="1"/>
        <v>0.01323</v>
      </c>
      <c r="F10" s="65">
        <v>500000</v>
      </c>
      <c r="G10" s="65">
        <v>0</v>
      </c>
    </row>
    <row r="11" spans="1:7" ht="23.25" customHeight="1">
      <c r="A11" s="63">
        <v>9</v>
      </c>
      <c r="B11" s="64" t="s">
        <v>351</v>
      </c>
      <c r="C11" s="65">
        <v>525000</v>
      </c>
      <c r="D11" s="65">
        <f>C11*10</f>
        <v>5250000</v>
      </c>
      <c r="E11" s="66">
        <f t="shared" si="1"/>
        <v>0.13897</v>
      </c>
      <c r="F11" s="65">
        <v>5250000</v>
      </c>
      <c r="G11" s="65">
        <v>0</v>
      </c>
    </row>
    <row r="12" spans="1:7" ht="23.25" customHeight="1">
      <c r="A12" s="63">
        <v>10</v>
      </c>
      <c r="B12" s="64" t="s">
        <v>156</v>
      </c>
      <c r="C12" s="65">
        <v>10000</v>
      </c>
      <c r="D12" s="65">
        <f t="shared" si="0"/>
        <v>100000</v>
      </c>
      <c r="E12" s="66">
        <f t="shared" si="1"/>
        <v>0.00265</v>
      </c>
      <c r="F12" s="65">
        <v>100000</v>
      </c>
      <c r="G12" s="65">
        <v>0</v>
      </c>
    </row>
    <row r="13" spans="1:9" s="656" customFormat="1" ht="23.25" customHeight="1">
      <c r="A13" s="63">
        <v>11</v>
      </c>
      <c r="B13" s="64" t="s">
        <v>158</v>
      </c>
      <c r="C13" s="65">
        <f>87960+162050</f>
        <v>250010</v>
      </c>
      <c r="D13" s="65">
        <f t="shared" si="0"/>
        <v>2500100</v>
      </c>
      <c r="E13" s="66">
        <f t="shared" si="1"/>
        <v>0.06618</v>
      </c>
      <c r="F13" s="65">
        <v>2500100</v>
      </c>
      <c r="G13" s="65">
        <v>1500000</v>
      </c>
      <c r="I13" s="2"/>
    </row>
    <row r="14" spans="1:9" s="656" customFormat="1" ht="23.25" customHeight="1">
      <c r="A14" s="63">
        <v>12</v>
      </c>
      <c r="B14" s="64" t="s">
        <v>160</v>
      </c>
      <c r="C14" s="65">
        <f>75000+45000</f>
        <v>120000</v>
      </c>
      <c r="D14" s="65">
        <f t="shared" si="0"/>
        <v>1200000</v>
      </c>
      <c r="E14" s="66">
        <f t="shared" si="1"/>
        <v>0.03176</v>
      </c>
      <c r="F14" s="65">
        <v>1200000</v>
      </c>
      <c r="G14" s="65">
        <v>2000000</v>
      </c>
      <c r="I14" s="2"/>
    </row>
    <row r="15" spans="1:7" ht="23.25" customHeight="1">
      <c r="A15" s="63">
        <v>13</v>
      </c>
      <c r="B15" s="64" t="s">
        <v>155</v>
      </c>
      <c r="C15" s="65">
        <v>150000</v>
      </c>
      <c r="D15" s="65">
        <f t="shared" si="0"/>
        <v>1500000</v>
      </c>
      <c r="E15" s="66">
        <f t="shared" si="1"/>
        <v>0.0397</v>
      </c>
      <c r="F15" s="65">
        <v>1500000</v>
      </c>
      <c r="G15" s="65">
        <v>500000</v>
      </c>
    </row>
    <row r="16" spans="1:9" s="656" customFormat="1" ht="23.25" customHeight="1">
      <c r="A16" s="63">
        <v>14</v>
      </c>
      <c r="B16" s="64" t="s">
        <v>352</v>
      </c>
      <c r="C16" s="65">
        <v>100000</v>
      </c>
      <c r="D16" s="65">
        <f t="shared" si="0"/>
        <v>1000000</v>
      </c>
      <c r="E16" s="66">
        <f t="shared" si="1"/>
        <v>0.02647</v>
      </c>
      <c r="F16" s="65">
        <v>1000000</v>
      </c>
      <c r="G16" s="65">
        <v>0</v>
      </c>
      <c r="I16" s="2"/>
    </row>
    <row r="17" spans="1:7" ht="23.25" customHeight="1">
      <c r="A17" s="63">
        <v>15</v>
      </c>
      <c r="B17" s="64" t="s">
        <v>353</v>
      </c>
      <c r="C17" s="65">
        <v>300000</v>
      </c>
      <c r="D17" s="65">
        <f>C17*10</f>
        <v>3000000</v>
      </c>
      <c r="E17" s="66">
        <f t="shared" si="1"/>
        <v>0.07941</v>
      </c>
      <c r="F17" s="65">
        <v>3000000</v>
      </c>
      <c r="G17" s="65">
        <v>0</v>
      </c>
    </row>
    <row r="18" spans="1:7" ht="23.25" customHeight="1">
      <c r="A18" s="63">
        <v>16</v>
      </c>
      <c r="B18" s="64" t="s">
        <v>354</v>
      </c>
      <c r="C18" s="65">
        <v>182500</v>
      </c>
      <c r="D18" s="65">
        <f>C18*10</f>
        <v>1825000</v>
      </c>
      <c r="E18" s="66">
        <f>ROUND(C18/$C$23,5)</f>
        <v>0.04831</v>
      </c>
      <c r="F18" s="65">
        <v>1825000</v>
      </c>
      <c r="G18" s="65">
        <v>500000</v>
      </c>
    </row>
    <row r="19" spans="1:7" ht="23.25" customHeight="1">
      <c r="A19" s="63">
        <v>17</v>
      </c>
      <c r="B19" s="64" t="s">
        <v>153</v>
      </c>
      <c r="C19" s="65">
        <f>5000+5000</f>
        <v>10000</v>
      </c>
      <c r="D19" s="65">
        <f t="shared" si="0"/>
        <v>100000</v>
      </c>
      <c r="E19" s="66">
        <f t="shared" si="1"/>
        <v>0.00265</v>
      </c>
      <c r="F19" s="65">
        <v>304000</v>
      </c>
      <c r="G19" s="65">
        <v>2676875</v>
      </c>
    </row>
    <row r="20" spans="1:7" ht="23.25" customHeight="1">
      <c r="A20" s="63">
        <v>18</v>
      </c>
      <c r="B20" s="64" t="s">
        <v>152</v>
      </c>
      <c r="C20" s="65">
        <f>5000+25400</f>
        <v>30400</v>
      </c>
      <c r="D20" s="65">
        <f t="shared" si="0"/>
        <v>304000</v>
      </c>
      <c r="E20" s="66">
        <f t="shared" si="1"/>
        <v>0.00805</v>
      </c>
      <c r="F20" s="65">
        <v>100000</v>
      </c>
      <c r="G20" s="65">
        <v>27500</v>
      </c>
    </row>
    <row r="21" spans="1:7" ht="23.25" customHeight="1">
      <c r="A21" s="63">
        <v>19</v>
      </c>
      <c r="B21" s="64" t="s">
        <v>154</v>
      </c>
      <c r="C21" s="65">
        <f>275000+225000</f>
        <v>500000</v>
      </c>
      <c r="D21" s="65">
        <f t="shared" si="0"/>
        <v>5000000</v>
      </c>
      <c r="E21" s="66">
        <f t="shared" si="1"/>
        <v>0.13235</v>
      </c>
      <c r="F21" s="65">
        <v>5000000</v>
      </c>
      <c r="G21" s="65">
        <v>1500000</v>
      </c>
    </row>
    <row r="22" spans="1:7" ht="23.25" customHeight="1">
      <c r="A22" s="63">
        <v>20</v>
      </c>
      <c r="B22" s="892" t="s">
        <v>489</v>
      </c>
      <c r="C22" s="65">
        <v>250000</v>
      </c>
      <c r="D22" s="65">
        <f>C22*10</f>
        <v>2500000</v>
      </c>
      <c r="E22" s="66">
        <f t="shared" si="1"/>
        <v>0.06617</v>
      </c>
      <c r="F22" s="65">
        <v>2500000</v>
      </c>
      <c r="G22" s="65">
        <v>0</v>
      </c>
    </row>
    <row r="23" spans="1:12" ht="23.25" customHeight="1">
      <c r="A23" s="1096" t="s">
        <v>14</v>
      </c>
      <c r="B23" s="1097"/>
      <c r="C23" s="255">
        <f>SUM(C3:C22)</f>
        <v>3777910</v>
      </c>
      <c r="D23" s="255">
        <f>SUM(D3:D22)</f>
        <v>37779100</v>
      </c>
      <c r="E23" s="75">
        <f>SUM(E3:E22)</f>
        <v>0.9999899999999999</v>
      </c>
      <c r="F23" s="255">
        <f>SUM(F3:F22)</f>
        <v>37779100</v>
      </c>
      <c r="G23" s="74">
        <f>SUM(G3:G22)</f>
        <v>11154375</v>
      </c>
      <c r="K23" s="546"/>
      <c r="L23" s="67"/>
    </row>
    <row r="24" spans="3:9" s="59" customFormat="1" ht="23.25" customHeight="1">
      <c r="C24" s="62"/>
      <c r="D24" s="62"/>
      <c r="F24" s="62"/>
      <c r="I24" s="2"/>
    </row>
    <row r="25" spans="2:6" ht="15.75">
      <c r="B25" s="68"/>
      <c r="C25" s="67"/>
      <c r="D25" s="67"/>
      <c r="F25" s="67"/>
    </row>
  </sheetData>
  <sheetProtection/>
  <mergeCells count="2">
    <mergeCell ref="A23:B23"/>
    <mergeCell ref="A1:F1"/>
  </mergeCells>
  <printOptions/>
  <pageMargins left="0.7086614173228347" right="0.7086614173228347" top="0.7480314960629921" bottom="0.7480314960629921" header="0.31496062992125984" footer="0.31496062992125984"/>
  <pageSetup horizontalDpi="600" verticalDpi="600" orientation="portrait" paperSize="9" scale="82" r:id="rId3"/>
  <legacyDrawing r:id="rId2"/>
</worksheet>
</file>

<file path=xl/worksheets/sheet11.xml><?xml version="1.0" encoding="utf-8"?>
<worksheet xmlns="http://schemas.openxmlformats.org/spreadsheetml/2006/main" xmlns:r="http://schemas.openxmlformats.org/officeDocument/2006/relationships">
  <dimension ref="A1:E41"/>
  <sheetViews>
    <sheetView workbookViewId="0" topLeftCell="A1">
      <selection activeCell="G23" sqref="G23"/>
    </sheetView>
  </sheetViews>
  <sheetFormatPr defaultColWidth="29.57421875" defaultRowHeight="21" customHeight="1" zeroHeight="1"/>
  <cols>
    <col min="1" max="1" width="54.7109375" style="21" customWidth="1"/>
    <col min="2" max="2" width="16.28125" style="21" customWidth="1"/>
    <col min="3" max="3" width="19.140625" style="14" customWidth="1"/>
    <col min="4" max="4" width="11.28125" style="14" customWidth="1"/>
    <col min="5" max="5" width="15.28125" style="14" bestFit="1" customWidth="1"/>
    <col min="6" max="6" width="8.57421875" style="14" customWidth="1"/>
    <col min="7" max="7" width="4.8515625" style="14" customWidth="1"/>
    <col min="8" max="255" width="9.140625" style="14" customWidth="1"/>
    <col min="256" max="16384" width="29.57421875" style="14" customWidth="1"/>
  </cols>
  <sheetData>
    <row r="1" spans="1:4" ht="21" customHeight="1">
      <c r="A1" s="45" t="s">
        <v>11</v>
      </c>
      <c r="B1" s="45"/>
      <c r="C1" s="45"/>
      <c r="D1" s="45"/>
    </row>
    <row r="2" ht="6" customHeight="1"/>
    <row r="3" spans="1:4" ht="21" customHeight="1">
      <c r="A3" s="550"/>
      <c r="B3" s="1099" t="s">
        <v>758</v>
      </c>
      <c r="C3" s="1099" t="s">
        <v>759</v>
      </c>
      <c r="D3" s="20"/>
    </row>
    <row r="4" spans="1:4" ht="21" customHeight="1">
      <c r="A4" s="550"/>
      <c r="B4" s="1100"/>
      <c r="C4" s="1100"/>
      <c r="D4" s="20"/>
    </row>
    <row r="5" spans="1:3" ht="21" customHeight="1">
      <c r="A5" s="551" t="s">
        <v>9</v>
      </c>
      <c r="B5" s="20" t="s">
        <v>8</v>
      </c>
      <c r="C5" s="20" t="s">
        <v>8</v>
      </c>
    </row>
    <row r="6" spans="1:3" ht="21" customHeight="1">
      <c r="A6" s="552" t="s">
        <v>129</v>
      </c>
      <c r="B6" s="19">
        <v>9000000</v>
      </c>
      <c r="C6" s="19">
        <v>9000000</v>
      </c>
    </row>
    <row r="7" spans="1:3" ht="21" customHeight="1">
      <c r="A7" s="552" t="s">
        <v>133</v>
      </c>
      <c r="B7" s="19">
        <v>160000</v>
      </c>
      <c r="C7" s="19">
        <v>160000</v>
      </c>
    </row>
    <row r="8" spans="1:3" ht="21" customHeight="1">
      <c r="A8" s="552" t="s">
        <v>136</v>
      </c>
      <c r="B8" s="19">
        <v>560000</v>
      </c>
      <c r="C8" s="19">
        <v>560000</v>
      </c>
    </row>
    <row r="9" spans="1:3" ht="21" customHeight="1" thickBot="1">
      <c r="A9" s="553" t="s">
        <v>130</v>
      </c>
      <c r="B9" s="554">
        <f>SUM(B6:B8)</f>
        <v>9720000</v>
      </c>
      <c r="C9" s="554">
        <f>SUM(C6:C8)</f>
        <v>9720000</v>
      </c>
    </row>
    <row r="10" ht="6" customHeight="1" thickTop="1"/>
    <row r="11" spans="1:3" ht="21" customHeight="1">
      <c r="A11" s="551" t="s">
        <v>137</v>
      </c>
      <c r="B11" s="20" t="s">
        <v>8</v>
      </c>
      <c r="C11" s="20" t="s">
        <v>8</v>
      </c>
    </row>
    <row r="12" spans="1:5" ht="21" customHeight="1">
      <c r="A12" s="555" t="s">
        <v>284</v>
      </c>
      <c r="B12" s="19">
        <f>TB!B61</f>
        <v>57853215</v>
      </c>
      <c r="C12" s="19">
        <v>56954863</v>
      </c>
      <c r="E12" s="932"/>
    </row>
    <row r="13" spans="1:5" ht="15.75">
      <c r="A13" s="552" t="s">
        <v>234</v>
      </c>
      <c r="B13" s="19">
        <f>TB!B62</f>
        <v>221620</v>
      </c>
      <c r="C13" s="19">
        <v>164220</v>
      </c>
      <c r="E13" s="932"/>
    </row>
    <row r="14" spans="1:5" ht="15.75">
      <c r="A14" s="552" t="s">
        <v>568</v>
      </c>
      <c r="B14" s="19">
        <f>TB!B68</f>
        <v>2361710</v>
      </c>
      <c r="C14" s="19">
        <v>2356210</v>
      </c>
      <c r="E14" s="932"/>
    </row>
    <row r="15" spans="1:5" ht="21" customHeight="1">
      <c r="A15" s="552" t="s">
        <v>235</v>
      </c>
      <c r="B15" s="19">
        <f>TB!B72</f>
        <v>35940</v>
      </c>
      <c r="C15" s="19">
        <v>35940</v>
      </c>
      <c r="E15" s="932"/>
    </row>
    <row r="16" spans="1:5" ht="21" customHeight="1">
      <c r="A16" s="552" t="s">
        <v>236</v>
      </c>
      <c r="B16" s="19"/>
      <c r="C16" s="19"/>
      <c r="E16" s="932"/>
    </row>
    <row r="17" spans="1:5" ht="21" customHeight="1">
      <c r="A17" s="556" t="s">
        <v>567</v>
      </c>
      <c r="B17" s="19">
        <f>TB!B69</f>
        <v>1227498</v>
      </c>
      <c r="C17" s="19">
        <v>1100000</v>
      </c>
      <c r="E17" s="932"/>
    </row>
    <row r="18" spans="1:5" ht="21" customHeight="1">
      <c r="A18" s="556" t="s">
        <v>566</v>
      </c>
      <c r="B18" s="19">
        <v>0</v>
      </c>
      <c r="C18" s="19">
        <v>0</v>
      </c>
      <c r="E18" s="932"/>
    </row>
    <row r="19" spans="1:5" ht="21" customHeight="1">
      <c r="A19" s="556" t="s">
        <v>192</v>
      </c>
      <c r="B19" s="19">
        <f>TB!B59</f>
        <v>1209932</v>
      </c>
      <c r="C19" s="19">
        <v>1209932</v>
      </c>
      <c r="E19" s="932"/>
    </row>
    <row r="20" spans="1:5" ht="21" customHeight="1">
      <c r="A20" s="556" t="s">
        <v>597</v>
      </c>
      <c r="B20" s="19">
        <f>TB!B58</f>
        <v>477340</v>
      </c>
      <c r="C20" s="19">
        <v>350000</v>
      </c>
      <c r="E20" s="932"/>
    </row>
    <row r="21" spans="1:5" ht="21" customHeight="1">
      <c r="A21" s="803" t="s">
        <v>646</v>
      </c>
      <c r="B21" s="19">
        <f>TB!B63</f>
        <v>2021362</v>
      </c>
      <c r="C21" s="19">
        <v>721362</v>
      </c>
      <c r="E21" s="932"/>
    </row>
    <row r="22" spans="1:5" ht="21" customHeight="1">
      <c r="A22" s="552" t="s">
        <v>181</v>
      </c>
      <c r="B22" s="19">
        <f>TB!B60</f>
        <v>200000</v>
      </c>
      <c r="C22" s="19">
        <v>200000</v>
      </c>
      <c r="E22" s="932"/>
    </row>
    <row r="23" spans="1:5" ht="21" customHeight="1">
      <c r="A23" s="552" t="s">
        <v>247</v>
      </c>
      <c r="B23" s="19">
        <f>TB!B71</f>
        <v>964784</v>
      </c>
      <c r="C23" s="19">
        <v>907764</v>
      </c>
      <c r="E23" s="932"/>
    </row>
    <row r="24" spans="1:5" ht="21" customHeight="1">
      <c r="A24" s="552" t="s">
        <v>462</v>
      </c>
      <c r="B24" s="19"/>
      <c r="C24" s="19"/>
      <c r="E24" s="932"/>
    </row>
    <row r="25" spans="1:5" ht="21" customHeight="1">
      <c r="A25" s="552" t="s">
        <v>364</v>
      </c>
      <c r="B25" s="19">
        <f>TB!B67</f>
        <v>993043</v>
      </c>
      <c r="C25" s="19">
        <v>918294</v>
      </c>
      <c r="E25" s="932"/>
    </row>
    <row r="26" spans="1:5" ht="21" customHeight="1">
      <c r="A26" s="552" t="s">
        <v>281</v>
      </c>
      <c r="B26" s="19">
        <f>TB!B70</f>
        <v>20000</v>
      </c>
      <c r="C26" s="19">
        <v>20000</v>
      </c>
      <c r="E26" s="932"/>
    </row>
    <row r="27" spans="1:5" ht="21" customHeight="1">
      <c r="A27" s="14" t="s">
        <v>574</v>
      </c>
      <c r="B27" s="19">
        <f>SUM(TB!B64:B66)</f>
        <v>341612</v>
      </c>
      <c r="C27" s="14">
        <v>341612</v>
      </c>
      <c r="E27" s="932"/>
    </row>
    <row r="28" spans="1:3" ht="21" customHeight="1" thickBot="1">
      <c r="A28" s="553" t="s">
        <v>138</v>
      </c>
      <c r="B28" s="554">
        <f>SUM(B12:B27)</f>
        <v>67928056</v>
      </c>
      <c r="C28" s="554">
        <f>SUM(C12:C27)</f>
        <v>65280197</v>
      </c>
    </row>
    <row r="29" ht="6" customHeight="1" thickTop="1"/>
    <row r="30" ht="21" customHeight="1">
      <c r="A30" s="551" t="s">
        <v>288</v>
      </c>
    </row>
    <row r="31" ht="21" customHeight="1">
      <c r="A31" s="551" t="s">
        <v>777</v>
      </c>
    </row>
    <row r="32" spans="1:4" ht="21" customHeight="1">
      <c r="A32" s="551" t="s">
        <v>289</v>
      </c>
      <c r="B32" s="20" t="s">
        <v>8</v>
      </c>
      <c r="C32" s="20" t="s">
        <v>8</v>
      </c>
      <c r="D32" s="19"/>
    </row>
    <row r="33" spans="1:3" ht="21" customHeight="1">
      <c r="A33" s="552" t="s">
        <v>131</v>
      </c>
      <c r="B33" s="696">
        <f>C33</f>
        <v>4335</v>
      </c>
      <c r="C33" s="19">
        <v>4335</v>
      </c>
    </row>
    <row r="34" spans="1:3" ht="21" customHeight="1">
      <c r="A34" s="552" t="s">
        <v>132</v>
      </c>
      <c r="B34" s="696">
        <f>C34</f>
        <v>208000</v>
      </c>
      <c r="C34" s="19">
        <v>208000</v>
      </c>
    </row>
    <row r="35" spans="1:3" ht="21" customHeight="1">
      <c r="A35" s="552" t="s">
        <v>134</v>
      </c>
      <c r="B35" s="696">
        <f>C35</f>
        <v>16000</v>
      </c>
      <c r="C35" s="19">
        <v>16000</v>
      </c>
    </row>
    <row r="36" spans="1:3" ht="21" customHeight="1">
      <c r="A36" s="552" t="s">
        <v>135</v>
      </c>
      <c r="B36" s="696">
        <f>C36</f>
        <v>1600</v>
      </c>
      <c r="C36" s="19">
        <v>1600</v>
      </c>
    </row>
    <row r="37" spans="2:3" ht="21" customHeight="1" thickBot="1">
      <c r="B37" s="554">
        <f>SUM(B33:B36)</f>
        <v>229935</v>
      </c>
      <c r="C37" s="554">
        <f>SUM(C33:C36)</f>
        <v>229935</v>
      </c>
    </row>
    <row r="38" spans="1:3" ht="21" customHeight="1" thickTop="1">
      <c r="A38" s="550" t="s">
        <v>292</v>
      </c>
      <c r="B38" s="697">
        <f>ROUND(B37*0.2575,0)</f>
        <v>59208</v>
      </c>
      <c r="C38" s="697">
        <f>ROUND(C37*0.2987,0)</f>
        <v>68682</v>
      </c>
    </row>
    <row r="39" ht="21" customHeight="1">
      <c r="A39" s="707" t="s">
        <v>172</v>
      </c>
    </row>
    <row r="40" ht="21" customHeight="1">
      <c r="A40" s="21" t="s">
        <v>290</v>
      </c>
    </row>
    <row r="41" ht="21" customHeight="1">
      <c r="A41" s="21" t="s">
        <v>291</v>
      </c>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sheetData>
  <sheetProtection/>
  <mergeCells count="2">
    <mergeCell ref="B3:B4"/>
    <mergeCell ref="C3:C4"/>
  </mergeCells>
  <printOptions/>
  <pageMargins left="0.7480314960629921" right="0.7480314960629921" top="0.984251968503937" bottom="0.984251968503937" header="0.5118110236220472" footer="0.5118110236220472"/>
  <pageSetup horizontalDpi="180" verticalDpi="180" orientation="portrait" paperSize="9" scale="89" r:id="rId3"/>
  <legacyDrawing r:id="rId2"/>
</worksheet>
</file>

<file path=xl/worksheets/sheet12.xml><?xml version="1.0" encoding="utf-8"?>
<worksheet xmlns="http://schemas.openxmlformats.org/spreadsheetml/2006/main" xmlns:r="http://schemas.openxmlformats.org/officeDocument/2006/relationships">
  <dimension ref="A1:H22"/>
  <sheetViews>
    <sheetView zoomScalePageLayoutView="0" workbookViewId="0" topLeftCell="A1">
      <selection activeCell="E6" sqref="E6"/>
    </sheetView>
  </sheetViews>
  <sheetFormatPr defaultColWidth="9.140625" defaultRowHeight="12.75"/>
  <cols>
    <col min="1" max="1" width="40.7109375" style="0" customWidth="1"/>
    <col min="2" max="2" width="11.7109375" style="0" customWidth="1"/>
    <col min="3" max="3" width="11.57421875" style="0" customWidth="1"/>
    <col min="4" max="4" width="12.28125" style="0" customWidth="1"/>
    <col min="5" max="5" width="10.7109375" style="0" customWidth="1"/>
    <col min="7" max="7" width="21.57421875" style="0" customWidth="1"/>
  </cols>
  <sheetData>
    <row r="1" ht="12.75">
      <c r="A1" t="s">
        <v>11</v>
      </c>
    </row>
    <row r="3" spans="2:3" ht="25.5">
      <c r="B3" s="879" t="s">
        <v>681</v>
      </c>
      <c r="C3" s="878" t="s">
        <v>682</v>
      </c>
    </row>
    <row r="5" spans="1:7" ht="51">
      <c r="A5" s="547" t="s">
        <v>137</v>
      </c>
      <c r="B5" t="s">
        <v>8</v>
      </c>
      <c r="C5" t="s">
        <v>8</v>
      </c>
      <c r="D5" s="882" t="s">
        <v>683</v>
      </c>
      <c r="E5" s="881" t="s">
        <v>697</v>
      </c>
      <c r="G5" s="230" t="s">
        <v>684</v>
      </c>
    </row>
    <row r="6" spans="1:8" s="876" customFormat="1" ht="25.5">
      <c r="A6" s="880" t="s">
        <v>284</v>
      </c>
      <c r="B6" s="876">
        <v>56954863</v>
      </c>
      <c r="C6" s="876">
        <v>56342134</v>
      </c>
      <c r="D6" s="876" t="s">
        <v>698</v>
      </c>
      <c r="E6" s="884">
        <v>42155</v>
      </c>
      <c r="H6" s="877" t="s">
        <v>273</v>
      </c>
    </row>
    <row r="7" spans="1:8" s="876" customFormat="1" ht="12.75">
      <c r="A7" s="876" t="s">
        <v>234</v>
      </c>
      <c r="B7" s="876">
        <v>64220</v>
      </c>
      <c r="C7" s="876">
        <v>52220</v>
      </c>
      <c r="H7" s="877" t="s">
        <v>688</v>
      </c>
    </row>
    <row r="8" spans="1:8" s="876" customFormat="1" ht="12.75">
      <c r="A8" s="876" t="s">
        <v>568</v>
      </c>
      <c r="B8" s="876">
        <v>2356210</v>
      </c>
      <c r="C8" s="876">
        <v>1601075</v>
      </c>
      <c r="D8" s="876" t="s">
        <v>698</v>
      </c>
      <c r="E8" s="884">
        <v>42460</v>
      </c>
      <c r="F8" s="877" t="s">
        <v>693</v>
      </c>
      <c r="H8" s="877" t="s">
        <v>694</v>
      </c>
    </row>
    <row r="9" spans="1:8" s="876" customFormat="1" ht="25.5">
      <c r="A9" s="880" t="s">
        <v>235</v>
      </c>
      <c r="B9" s="876">
        <v>35940</v>
      </c>
      <c r="C9" s="876">
        <v>35940</v>
      </c>
      <c r="H9" s="877" t="s">
        <v>273</v>
      </c>
    </row>
    <row r="10" ht="25.5">
      <c r="A10" s="879" t="s">
        <v>236</v>
      </c>
    </row>
    <row r="11" spans="1:8" s="876" customFormat="1" ht="12.75">
      <c r="A11" s="875" t="s">
        <v>567</v>
      </c>
      <c r="B11" s="876">
        <v>1100000</v>
      </c>
      <c r="C11" s="876">
        <v>122000</v>
      </c>
      <c r="E11" s="877" t="s">
        <v>695</v>
      </c>
      <c r="H11" s="877" t="s">
        <v>689</v>
      </c>
    </row>
    <row r="12" spans="1:8" ht="12.75">
      <c r="A12" s="883" t="s">
        <v>566</v>
      </c>
      <c r="B12">
        <v>50000</v>
      </c>
      <c r="C12">
        <v>50000</v>
      </c>
      <c r="D12" t="s">
        <v>698</v>
      </c>
      <c r="E12" s="885">
        <v>42460</v>
      </c>
      <c r="H12" s="230" t="s">
        <v>691</v>
      </c>
    </row>
    <row r="13" spans="1:8" s="876" customFormat="1" ht="12.75">
      <c r="A13" s="875" t="s">
        <v>192</v>
      </c>
      <c r="B13" s="876">
        <v>1455212</v>
      </c>
      <c r="C13" s="876">
        <v>245280</v>
      </c>
      <c r="D13" s="876" t="s">
        <v>698</v>
      </c>
      <c r="E13" s="884">
        <v>42526</v>
      </c>
      <c r="F13" s="877" t="s">
        <v>687</v>
      </c>
      <c r="H13" s="877" t="s">
        <v>273</v>
      </c>
    </row>
    <row r="14" spans="1:8" s="876" customFormat="1" ht="12.75">
      <c r="A14" s="875" t="s">
        <v>597</v>
      </c>
      <c r="B14" s="876">
        <v>350000</v>
      </c>
      <c r="F14" s="877" t="s">
        <v>686</v>
      </c>
      <c r="H14" s="877" t="s">
        <v>685</v>
      </c>
    </row>
    <row r="15" spans="1:8" s="876" customFormat="1" ht="12.75">
      <c r="A15" s="875" t="s">
        <v>646</v>
      </c>
      <c r="B15" s="876">
        <v>721362</v>
      </c>
      <c r="H15" s="877" t="s">
        <v>690</v>
      </c>
    </row>
    <row r="16" spans="1:8" s="876" customFormat="1" ht="12.75">
      <c r="A16" s="876" t="s">
        <v>181</v>
      </c>
      <c r="B16" s="876">
        <v>200000</v>
      </c>
      <c r="C16" s="876">
        <v>200000</v>
      </c>
      <c r="F16" s="877" t="s">
        <v>693</v>
      </c>
      <c r="H16" s="877" t="s">
        <v>273</v>
      </c>
    </row>
    <row r="17" spans="1:8" s="876" customFormat="1" ht="12.75">
      <c r="A17" s="876" t="s">
        <v>247</v>
      </c>
      <c r="B17" s="876">
        <v>907764</v>
      </c>
      <c r="C17" s="876">
        <v>907764</v>
      </c>
      <c r="F17" s="877" t="s">
        <v>693</v>
      </c>
      <c r="H17" s="877" t="s">
        <v>692</v>
      </c>
    </row>
    <row r="18" spans="1:8" s="876" customFormat="1" ht="12.75">
      <c r="A18" s="876" t="s">
        <v>462</v>
      </c>
      <c r="B18" s="876">
        <v>200333</v>
      </c>
      <c r="C18" s="876">
        <v>120700</v>
      </c>
      <c r="H18" s="877" t="s">
        <v>696</v>
      </c>
    </row>
    <row r="19" spans="1:8" s="876" customFormat="1" ht="12.75">
      <c r="A19" s="876" t="s">
        <v>364</v>
      </c>
      <c r="B19" s="876">
        <v>918294</v>
      </c>
      <c r="C19" s="876">
        <v>918294</v>
      </c>
      <c r="F19" s="877" t="s">
        <v>693</v>
      </c>
      <c r="H19" s="877" t="s">
        <v>692</v>
      </c>
    </row>
    <row r="20" spans="1:8" s="876" customFormat="1" ht="12.75">
      <c r="A20" s="876" t="s">
        <v>281</v>
      </c>
      <c r="B20" s="876">
        <v>20000</v>
      </c>
      <c r="C20" s="876">
        <v>20000</v>
      </c>
      <c r="F20" s="877" t="s">
        <v>693</v>
      </c>
      <c r="H20" s="877" t="s">
        <v>273</v>
      </c>
    </row>
    <row r="21" spans="1:3" ht="12.75">
      <c r="A21" t="s">
        <v>574</v>
      </c>
      <c r="B21">
        <v>341612</v>
      </c>
      <c r="C21">
        <v>341612</v>
      </c>
    </row>
    <row r="22" spans="1:3" ht="12.75">
      <c r="A22" t="s">
        <v>138</v>
      </c>
      <c r="B22" s="547">
        <f>SUM(B6:B21)</f>
        <v>65675810</v>
      </c>
      <c r="C22">
        <f>SUM(C6:C21)</f>
        <v>60957019</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7030A0"/>
  </sheetPr>
  <dimension ref="A1:T61"/>
  <sheetViews>
    <sheetView zoomScale="106" zoomScaleNormal="106" zoomScaleSheetLayoutView="100" zoomScalePageLayoutView="0" workbookViewId="0" topLeftCell="A9">
      <selection activeCell="M24" sqref="M24"/>
    </sheetView>
  </sheetViews>
  <sheetFormatPr defaultColWidth="9.140625" defaultRowHeight="12.75"/>
  <cols>
    <col min="1" max="1" width="3.8515625" style="84" bestFit="1" customWidth="1"/>
    <col min="2" max="2" width="20.140625" style="84" customWidth="1"/>
    <col min="3" max="3" width="1.7109375" style="84" customWidth="1"/>
    <col min="4" max="4" width="7.00390625" style="84" bestFit="1" customWidth="1"/>
    <col min="5" max="5" width="10.8515625" style="91" customWidth="1"/>
    <col min="6" max="6" width="8.7109375" style="91" customWidth="1"/>
    <col min="7" max="7" width="11.8515625" style="91" customWidth="1"/>
    <col min="8" max="8" width="10.8515625" style="84" customWidth="1"/>
    <col min="9" max="9" width="11.421875" style="91" customWidth="1"/>
    <col min="10" max="12" width="9.421875" style="91" customWidth="1"/>
    <col min="13" max="13" width="11.421875" style="91" customWidth="1"/>
    <col min="14" max="14" width="12.00390625" style="91" customWidth="1"/>
    <col min="15" max="15" width="1.7109375" style="91" customWidth="1"/>
    <col min="16" max="16" width="6.28125" style="91" customWidth="1"/>
    <col min="17" max="17" width="9.140625" style="84" customWidth="1"/>
    <col min="18" max="18" width="29.00390625" style="84" bestFit="1" customWidth="1"/>
    <col min="19" max="19" width="13.140625" style="84" bestFit="1" customWidth="1"/>
    <col min="20" max="20" width="13.00390625" style="84" bestFit="1" customWidth="1"/>
    <col min="21" max="21" width="12.421875" style="84" bestFit="1" customWidth="1"/>
    <col min="22" max="16384" width="9.140625" style="84" customWidth="1"/>
  </cols>
  <sheetData>
    <row r="1" spans="1:16" ht="25.5">
      <c r="A1" s="1103" t="s">
        <v>125</v>
      </c>
      <c r="B1" s="1103"/>
      <c r="C1" s="1103"/>
      <c r="D1" s="1103"/>
      <c r="E1" s="1103"/>
      <c r="F1" s="1103"/>
      <c r="G1" s="1103"/>
      <c r="H1" s="1103"/>
      <c r="I1" s="1103"/>
      <c r="J1" s="1103"/>
      <c r="K1" s="1103"/>
      <c r="L1" s="1103"/>
      <c r="M1" s="1103"/>
      <c r="N1" s="1103"/>
      <c r="O1" s="83"/>
      <c r="P1" s="83"/>
    </row>
    <row r="2" spans="1:16" s="86" customFormat="1" ht="17.25">
      <c r="A2" s="85"/>
      <c r="B2" s="85"/>
      <c r="C2" s="85"/>
      <c r="D2" s="85"/>
      <c r="E2" s="85"/>
      <c r="F2" s="85"/>
      <c r="G2" s="85"/>
      <c r="H2" s="85"/>
      <c r="I2" s="85"/>
      <c r="J2" s="85"/>
      <c r="K2" s="85"/>
      <c r="L2" s="85"/>
      <c r="M2" s="85"/>
      <c r="N2" s="85"/>
      <c r="O2" s="85"/>
      <c r="P2" s="85"/>
    </row>
    <row r="3" spans="1:14" s="87" customFormat="1" ht="16.5">
      <c r="A3" s="1063" t="s">
        <v>55</v>
      </c>
      <c r="B3" s="1063"/>
      <c r="C3" s="1063"/>
      <c r="D3" s="1063"/>
      <c r="E3" s="1063"/>
      <c r="F3" s="1063"/>
      <c r="G3" s="1063"/>
      <c r="H3" s="1063"/>
      <c r="I3" s="1063"/>
      <c r="J3" s="1063"/>
      <c r="K3" s="1063"/>
      <c r="L3" s="1063"/>
      <c r="M3" s="1063"/>
      <c r="N3" s="1063"/>
    </row>
    <row r="4" spans="1:12" s="24" customFormat="1" ht="11.25">
      <c r="A4" s="82"/>
      <c r="B4" s="82"/>
      <c r="C4" s="82"/>
      <c r="D4" s="82"/>
      <c r="E4" s="82"/>
      <c r="F4" s="82"/>
      <c r="G4" s="82"/>
      <c r="H4" s="82"/>
      <c r="I4" s="82"/>
      <c r="J4" s="82"/>
      <c r="K4" s="82"/>
      <c r="L4" s="82"/>
    </row>
    <row r="5" spans="1:14" s="23" customFormat="1" ht="16.5">
      <c r="A5" s="88" t="s">
        <v>283</v>
      </c>
      <c r="B5" s="3"/>
      <c r="C5" s="3"/>
      <c r="D5" s="88"/>
      <c r="E5" s="3"/>
      <c r="F5" s="3"/>
      <c r="H5" s="3"/>
      <c r="I5" s="3"/>
      <c r="J5" s="88"/>
      <c r="K5" s="3"/>
      <c r="N5" s="89" t="s">
        <v>219</v>
      </c>
    </row>
    <row r="6" spans="2:13" ht="16.5">
      <c r="B6" s="90"/>
      <c r="C6" s="90"/>
      <c r="D6" s="90"/>
      <c r="E6" s="90"/>
      <c r="F6" s="90"/>
      <c r="G6" s="90"/>
      <c r="H6" s="90"/>
      <c r="I6" s="90"/>
      <c r="J6" s="90"/>
      <c r="K6" s="90"/>
      <c r="L6" s="90"/>
      <c r="M6" s="90"/>
    </row>
    <row r="7" spans="1:20" s="94" customFormat="1" ht="25.5">
      <c r="A7" s="92" t="s">
        <v>223</v>
      </c>
      <c r="B7" s="93" t="s">
        <v>195</v>
      </c>
      <c r="C7" s="93"/>
      <c r="E7" s="93"/>
      <c r="F7" s="95"/>
      <c r="G7" s="95"/>
      <c r="I7" s="95"/>
      <c r="J7" s="96"/>
      <c r="K7" s="97"/>
      <c r="L7" s="98"/>
      <c r="M7" s="98"/>
      <c r="N7" s="95"/>
      <c r="O7" s="95"/>
      <c r="P7" s="95"/>
      <c r="Q7" s="169"/>
      <c r="R7" s="170" t="s">
        <v>224</v>
      </c>
      <c r="S7" s="169"/>
      <c r="T7" s="169"/>
    </row>
    <row r="8" spans="2:20" ht="15.75" thickBot="1">
      <c r="B8" s="99"/>
      <c r="C8" s="99"/>
      <c r="D8" s="99"/>
      <c r="E8" s="100"/>
      <c r="F8" s="100"/>
      <c r="G8" s="100"/>
      <c r="H8" s="99"/>
      <c r="I8" s="100"/>
      <c r="J8" s="100"/>
      <c r="K8" s="100"/>
      <c r="L8" s="100"/>
      <c r="M8" s="100"/>
      <c r="N8" s="100"/>
      <c r="O8" s="100"/>
      <c r="P8" s="100"/>
      <c r="Q8" s="170"/>
      <c r="R8" s="170"/>
      <c r="S8" s="170" t="s">
        <v>225</v>
      </c>
      <c r="T8" s="170" t="s">
        <v>233</v>
      </c>
    </row>
    <row r="9" spans="2:20" s="41" customFormat="1" ht="17.25">
      <c r="B9" s="1104" t="s">
        <v>196</v>
      </c>
      <c r="C9" s="1105"/>
      <c r="D9" s="1105"/>
      <c r="E9" s="1110" t="s">
        <v>197</v>
      </c>
      <c r="F9" s="1111"/>
      <c r="G9" s="1111"/>
      <c r="H9" s="1112"/>
      <c r="I9" s="1111" t="s">
        <v>194</v>
      </c>
      <c r="J9" s="1111"/>
      <c r="K9" s="1111"/>
      <c r="L9" s="1112"/>
      <c r="M9" s="1111" t="s">
        <v>198</v>
      </c>
      <c r="N9" s="1112"/>
      <c r="O9" s="101"/>
      <c r="P9" s="101"/>
      <c r="Q9" s="171">
        <v>1</v>
      </c>
      <c r="R9" s="172" t="s">
        <v>188</v>
      </c>
      <c r="S9" s="173">
        <v>41554</v>
      </c>
      <c r="T9" s="177">
        <v>84158</v>
      </c>
    </row>
    <row r="10" spans="2:20" s="102" customFormat="1" ht="17.25">
      <c r="B10" s="1106"/>
      <c r="C10" s="1107"/>
      <c r="D10" s="1107"/>
      <c r="E10" s="103" t="s">
        <v>199</v>
      </c>
      <c r="F10" s="104" t="s">
        <v>193</v>
      </c>
      <c r="G10" s="104" t="s">
        <v>200</v>
      </c>
      <c r="H10" s="105" t="s">
        <v>199</v>
      </c>
      <c r="I10" s="104" t="s">
        <v>199</v>
      </c>
      <c r="J10" s="104" t="s">
        <v>201</v>
      </c>
      <c r="K10" s="104" t="s">
        <v>202</v>
      </c>
      <c r="L10" s="105" t="s">
        <v>199</v>
      </c>
      <c r="M10" s="104" t="s">
        <v>199</v>
      </c>
      <c r="N10" s="105" t="s">
        <v>199</v>
      </c>
      <c r="O10" s="106"/>
      <c r="P10" s="106"/>
      <c r="Q10" s="174">
        <v>2</v>
      </c>
      <c r="R10" s="172" t="s">
        <v>189</v>
      </c>
      <c r="S10" s="175">
        <v>41646</v>
      </c>
      <c r="T10" s="177">
        <v>155000</v>
      </c>
    </row>
    <row r="11" spans="2:20" s="102" customFormat="1" ht="17.25">
      <c r="B11" s="1106"/>
      <c r="C11" s="1107"/>
      <c r="D11" s="1107"/>
      <c r="E11" s="107" t="s">
        <v>203</v>
      </c>
      <c r="F11" s="108" t="s">
        <v>204</v>
      </c>
      <c r="G11" s="108" t="s">
        <v>204</v>
      </c>
      <c r="H11" s="109" t="s">
        <v>203</v>
      </c>
      <c r="I11" s="110" t="s">
        <v>203</v>
      </c>
      <c r="J11" s="110" t="s">
        <v>205</v>
      </c>
      <c r="K11" s="110" t="s">
        <v>206</v>
      </c>
      <c r="L11" s="109" t="s">
        <v>203</v>
      </c>
      <c r="M11" s="110" t="s">
        <v>203</v>
      </c>
      <c r="N11" s="109" t="s">
        <v>203</v>
      </c>
      <c r="O11" s="111"/>
      <c r="P11" s="111"/>
      <c r="Q11" s="174">
        <v>3</v>
      </c>
      <c r="R11" s="172" t="s">
        <v>190</v>
      </c>
      <c r="S11" s="175">
        <v>41569</v>
      </c>
      <c r="T11" s="177">
        <v>38820</v>
      </c>
    </row>
    <row r="12" spans="2:20" s="102" customFormat="1" ht="12.75">
      <c r="B12" s="1106"/>
      <c r="C12" s="1107"/>
      <c r="D12" s="1107"/>
      <c r="E12" s="112" t="s">
        <v>220</v>
      </c>
      <c r="F12" s="108" t="s">
        <v>207</v>
      </c>
      <c r="G12" s="108" t="s">
        <v>207</v>
      </c>
      <c r="H12" s="113" t="s">
        <v>221</v>
      </c>
      <c r="I12" s="114" t="s">
        <v>220</v>
      </c>
      <c r="J12" s="108" t="s">
        <v>208</v>
      </c>
      <c r="K12" s="114" t="s">
        <v>221</v>
      </c>
      <c r="L12" s="113" t="s">
        <v>221</v>
      </c>
      <c r="M12" s="114" t="s">
        <v>220</v>
      </c>
      <c r="N12" s="113" t="s">
        <v>221</v>
      </c>
      <c r="O12" s="115"/>
      <c r="P12" s="115"/>
      <c r="T12" s="1101">
        <f>SUM(T9:T11)</f>
        <v>277978</v>
      </c>
    </row>
    <row r="13" spans="2:20" s="102" customFormat="1" ht="12.75">
      <c r="B13" s="1106"/>
      <c r="C13" s="1107"/>
      <c r="D13" s="1107"/>
      <c r="E13" s="116" t="s">
        <v>209</v>
      </c>
      <c r="F13" s="117" t="s">
        <v>209</v>
      </c>
      <c r="G13" s="117" t="s">
        <v>209</v>
      </c>
      <c r="H13" s="118" t="s">
        <v>209</v>
      </c>
      <c r="I13" s="117" t="s">
        <v>209</v>
      </c>
      <c r="J13" s="117" t="s">
        <v>209</v>
      </c>
      <c r="K13" s="117" t="s">
        <v>209</v>
      </c>
      <c r="L13" s="118" t="s">
        <v>209</v>
      </c>
      <c r="M13" s="117" t="s">
        <v>209</v>
      </c>
      <c r="N13" s="118" t="s">
        <v>209</v>
      </c>
      <c r="O13" s="119"/>
      <c r="P13" s="119"/>
      <c r="T13" s="1102"/>
    </row>
    <row r="14" spans="2:16" ht="16.5" thickBot="1">
      <c r="B14" s="1108"/>
      <c r="C14" s="1109"/>
      <c r="D14" s="1109"/>
      <c r="E14" s="120" t="s">
        <v>27</v>
      </c>
      <c r="F14" s="121" t="s">
        <v>28</v>
      </c>
      <c r="G14" s="122" t="s">
        <v>31</v>
      </c>
      <c r="H14" s="123" t="s">
        <v>32</v>
      </c>
      <c r="I14" s="124" t="s">
        <v>210</v>
      </c>
      <c r="J14" s="125" t="s">
        <v>211</v>
      </c>
      <c r="K14" s="125" t="s">
        <v>212</v>
      </c>
      <c r="L14" s="123" t="s">
        <v>213</v>
      </c>
      <c r="M14" s="126" t="s">
        <v>214</v>
      </c>
      <c r="N14" s="123" t="s">
        <v>215</v>
      </c>
      <c r="O14" s="127"/>
      <c r="P14" s="127"/>
    </row>
    <row r="15" spans="2:16" ht="15.75">
      <c r="B15" s="128"/>
      <c r="C15" s="129"/>
      <c r="D15" s="129"/>
      <c r="E15" s="130"/>
      <c r="F15" s="131"/>
      <c r="G15" s="132"/>
      <c r="H15" s="133"/>
      <c r="I15" s="134"/>
      <c r="J15" s="135"/>
      <c r="K15" s="135"/>
      <c r="L15" s="133"/>
      <c r="M15" s="132"/>
      <c r="N15" s="133"/>
      <c r="O15" s="127"/>
      <c r="P15" s="127"/>
    </row>
    <row r="16" spans="2:18" ht="16.5">
      <c r="B16" s="136" t="s">
        <v>222</v>
      </c>
      <c r="C16" s="137" t="s">
        <v>49</v>
      </c>
      <c r="D16" s="138"/>
      <c r="E16" s="139">
        <v>0</v>
      </c>
      <c r="F16" s="140">
        <v>0</v>
      </c>
      <c r="G16" s="140">
        <v>0</v>
      </c>
      <c r="H16" s="141">
        <f>E16+F16-G16</f>
        <v>0</v>
      </c>
      <c r="I16" s="139">
        <v>0</v>
      </c>
      <c r="J16" s="140">
        <f>F16*D16</f>
        <v>0</v>
      </c>
      <c r="K16" s="140">
        <v>0</v>
      </c>
      <c r="L16" s="141">
        <f>I16+J16-K16</f>
        <v>0</v>
      </c>
      <c r="M16" s="142">
        <f>E16-I16</f>
        <v>0</v>
      </c>
      <c r="N16" s="141">
        <f>H16-L16</f>
        <v>0</v>
      </c>
      <c r="O16" s="143"/>
      <c r="P16" s="143"/>
      <c r="R16" s="168"/>
    </row>
    <row r="17" spans="2:16" ht="17.25" thickBot="1">
      <c r="B17" s="144"/>
      <c r="C17" s="145"/>
      <c r="D17" s="146"/>
      <c r="E17" s="147"/>
      <c r="F17" s="148"/>
      <c r="G17" s="148"/>
      <c r="H17" s="149"/>
      <c r="I17" s="147"/>
      <c r="J17" s="148"/>
      <c r="K17" s="148"/>
      <c r="L17" s="149"/>
      <c r="M17" s="150"/>
      <c r="N17" s="149"/>
      <c r="O17" s="143"/>
      <c r="P17" s="143"/>
    </row>
    <row r="18" spans="2:16" ht="17.25" thickBot="1">
      <c r="B18" s="151" t="s">
        <v>216</v>
      </c>
      <c r="C18" s="152"/>
      <c r="D18" s="153" t="s">
        <v>217</v>
      </c>
      <c r="E18" s="154">
        <f aca="true" t="shared" si="0" ref="E18:N18">SUM(E16:E16)</f>
        <v>0</v>
      </c>
      <c r="F18" s="155">
        <f t="shared" si="0"/>
        <v>0</v>
      </c>
      <c r="G18" s="155">
        <f t="shared" si="0"/>
        <v>0</v>
      </c>
      <c r="H18" s="156">
        <f t="shared" si="0"/>
        <v>0</v>
      </c>
      <c r="I18" s="154">
        <f t="shared" si="0"/>
        <v>0</v>
      </c>
      <c r="J18" s="155">
        <f t="shared" si="0"/>
        <v>0</v>
      </c>
      <c r="K18" s="155">
        <f t="shared" si="0"/>
        <v>0</v>
      </c>
      <c r="L18" s="156">
        <f t="shared" si="0"/>
        <v>0</v>
      </c>
      <c r="M18" s="157">
        <f t="shared" si="0"/>
        <v>0</v>
      </c>
      <c r="N18" s="156">
        <f t="shared" si="0"/>
        <v>0</v>
      </c>
      <c r="O18" s="158"/>
      <c r="P18" s="158"/>
    </row>
    <row r="19" spans="2:16" ht="18" thickBot="1" thickTop="1">
      <c r="B19" s="159" t="s">
        <v>218</v>
      </c>
      <c r="C19" s="160"/>
      <c r="D19" s="161" t="s">
        <v>217</v>
      </c>
      <c r="E19" s="162">
        <v>0</v>
      </c>
      <c r="F19" s="163">
        <v>0</v>
      </c>
      <c r="G19" s="163">
        <v>0</v>
      </c>
      <c r="H19" s="164">
        <v>0</v>
      </c>
      <c r="I19" s="165">
        <v>0</v>
      </c>
      <c r="J19" s="163">
        <v>0</v>
      </c>
      <c r="K19" s="163">
        <v>0</v>
      </c>
      <c r="L19" s="164">
        <v>0</v>
      </c>
      <c r="M19" s="166">
        <v>0</v>
      </c>
      <c r="N19" s="164">
        <v>0</v>
      </c>
      <c r="O19" s="167"/>
      <c r="P19" s="167"/>
    </row>
    <row r="20" ht="15">
      <c r="H20" s="91"/>
    </row>
    <row r="21" ht="15">
      <c r="H21" s="91"/>
    </row>
    <row r="22" ht="15">
      <c r="H22" s="91"/>
    </row>
    <row r="23" ht="15">
      <c r="H23" s="91"/>
    </row>
    <row r="24" ht="15">
      <c r="H24" s="91"/>
    </row>
    <row r="25" ht="15">
      <c r="H25" s="91"/>
    </row>
    <row r="26" ht="15">
      <c r="H26" s="91"/>
    </row>
    <row r="27" ht="15">
      <c r="H27" s="91"/>
    </row>
    <row r="28" ht="15">
      <c r="H28" s="91"/>
    </row>
    <row r="29" ht="15">
      <c r="H29" s="91"/>
    </row>
    <row r="30" spans="1:4" s="91" customFormat="1" ht="15">
      <c r="A30" s="84"/>
      <c r="B30" s="84"/>
      <c r="C30" s="84"/>
      <c r="D30" s="84"/>
    </row>
    <row r="31" spans="1:4" s="91" customFormat="1" ht="15">
      <c r="A31" s="84"/>
      <c r="B31" s="84"/>
      <c r="C31" s="84"/>
      <c r="D31" s="84"/>
    </row>
    <row r="32" spans="1:4" s="91" customFormat="1" ht="15">
      <c r="A32" s="84"/>
      <c r="B32" s="84"/>
      <c r="C32" s="84"/>
      <c r="D32" s="84"/>
    </row>
    <row r="33" spans="1:4" s="91" customFormat="1" ht="15">
      <c r="A33" s="84"/>
      <c r="B33" s="84"/>
      <c r="C33" s="84"/>
      <c r="D33" s="84"/>
    </row>
    <row r="34" spans="1:4" s="91" customFormat="1" ht="15">
      <c r="A34" s="84"/>
      <c r="B34" s="84"/>
      <c r="C34" s="84"/>
      <c r="D34" s="84"/>
    </row>
    <row r="35" spans="1:4" s="91" customFormat="1" ht="15">
      <c r="A35" s="84"/>
      <c r="B35" s="84"/>
      <c r="C35" s="84"/>
      <c r="D35" s="84"/>
    </row>
    <row r="36" spans="1:4" s="91" customFormat="1" ht="15">
      <c r="A36" s="84"/>
      <c r="B36" s="84"/>
      <c r="C36" s="84"/>
      <c r="D36" s="84"/>
    </row>
    <row r="37" spans="1:4" s="91" customFormat="1" ht="15">
      <c r="A37" s="84"/>
      <c r="B37" s="84"/>
      <c r="C37" s="84"/>
      <c r="D37" s="84"/>
    </row>
    <row r="38" spans="1:4" s="91" customFormat="1" ht="15">
      <c r="A38" s="84"/>
      <c r="B38" s="84"/>
      <c r="C38" s="84"/>
      <c r="D38" s="84"/>
    </row>
    <row r="39" spans="1:4" s="91" customFormat="1" ht="15">
      <c r="A39" s="84"/>
      <c r="B39" s="84"/>
      <c r="C39" s="84"/>
      <c r="D39" s="84"/>
    </row>
    <row r="40" spans="1:4" s="91" customFormat="1" ht="15">
      <c r="A40" s="84"/>
      <c r="B40" s="84"/>
      <c r="C40" s="84"/>
      <c r="D40" s="84"/>
    </row>
    <row r="41" spans="1:4" s="91" customFormat="1" ht="15">
      <c r="A41" s="84"/>
      <c r="B41" s="84"/>
      <c r="C41" s="84"/>
      <c r="D41" s="84"/>
    </row>
    <row r="42" spans="1:4" s="91" customFormat="1" ht="15">
      <c r="A42" s="84"/>
      <c r="B42" s="84"/>
      <c r="C42" s="84"/>
      <c r="D42" s="84"/>
    </row>
    <row r="43" spans="1:4" s="91" customFormat="1" ht="15">
      <c r="A43" s="84"/>
      <c r="B43" s="84"/>
      <c r="C43" s="84"/>
      <c r="D43" s="84"/>
    </row>
    <row r="44" spans="1:4" s="91" customFormat="1" ht="15">
      <c r="A44" s="84"/>
      <c r="B44" s="84"/>
      <c r="C44" s="84"/>
      <c r="D44" s="84"/>
    </row>
    <row r="45" spans="1:4" s="91" customFormat="1" ht="15">
      <c r="A45" s="84"/>
      <c r="B45" s="84"/>
      <c r="C45" s="84"/>
      <c r="D45" s="84"/>
    </row>
    <row r="46" spans="1:4" s="91" customFormat="1" ht="15">
      <c r="A46" s="84"/>
      <c r="B46" s="84"/>
      <c r="C46" s="84"/>
      <c r="D46" s="84"/>
    </row>
    <row r="47" spans="1:4" s="91" customFormat="1" ht="15">
      <c r="A47" s="84"/>
      <c r="B47" s="84"/>
      <c r="C47" s="84"/>
      <c r="D47" s="84"/>
    </row>
    <row r="48" spans="1:4" s="91" customFormat="1" ht="15">
      <c r="A48" s="84"/>
      <c r="B48" s="84"/>
      <c r="C48" s="84"/>
      <c r="D48" s="84"/>
    </row>
    <row r="49" spans="1:4" s="91" customFormat="1" ht="15">
      <c r="A49" s="84"/>
      <c r="B49" s="84"/>
      <c r="C49" s="84"/>
      <c r="D49" s="84"/>
    </row>
    <row r="50" spans="1:4" s="91" customFormat="1" ht="15">
      <c r="A50" s="84"/>
      <c r="B50" s="84"/>
      <c r="C50" s="84"/>
      <c r="D50" s="84"/>
    </row>
    <row r="51" spans="1:4" s="91" customFormat="1" ht="15">
      <c r="A51" s="84"/>
      <c r="B51" s="84"/>
      <c r="C51" s="84"/>
      <c r="D51" s="84"/>
    </row>
    <row r="52" spans="1:4" s="91" customFormat="1" ht="15">
      <c r="A52" s="84"/>
      <c r="B52" s="84"/>
      <c r="C52" s="84"/>
      <c r="D52" s="84"/>
    </row>
    <row r="53" spans="1:4" s="91" customFormat="1" ht="15">
      <c r="A53" s="84"/>
      <c r="B53" s="84"/>
      <c r="C53" s="84"/>
      <c r="D53" s="84"/>
    </row>
    <row r="54" spans="1:4" s="91" customFormat="1" ht="15">
      <c r="A54" s="84"/>
      <c r="B54" s="84"/>
      <c r="C54" s="84"/>
      <c r="D54" s="84"/>
    </row>
    <row r="55" spans="1:4" s="91" customFormat="1" ht="15">
      <c r="A55" s="84"/>
      <c r="B55" s="84"/>
      <c r="C55" s="84"/>
      <c r="D55" s="84"/>
    </row>
    <row r="56" spans="1:4" s="91" customFormat="1" ht="15">
      <c r="A56" s="84"/>
      <c r="B56" s="84"/>
      <c r="C56" s="84"/>
      <c r="D56" s="84"/>
    </row>
    <row r="57" spans="1:4" s="91" customFormat="1" ht="15">
      <c r="A57" s="84"/>
      <c r="B57" s="84"/>
      <c r="C57" s="84"/>
      <c r="D57" s="84"/>
    </row>
    <row r="58" spans="1:4" s="91" customFormat="1" ht="15">
      <c r="A58" s="84"/>
      <c r="B58" s="84"/>
      <c r="C58" s="84"/>
      <c r="D58" s="84"/>
    </row>
    <row r="59" spans="1:4" s="91" customFormat="1" ht="15">
      <c r="A59" s="84"/>
      <c r="B59" s="84"/>
      <c r="C59" s="84"/>
      <c r="D59" s="84"/>
    </row>
    <row r="60" spans="1:4" s="91" customFormat="1" ht="15">
      <c r="A60" s="84"/>
      <c r="B60" s="84"/>
      <c r="C60" s="84"/>
      <c r="D60" s="84"/>
    </row>
    <row r="61" spans="1:4" s="91" customFormat="1" ht="15">
      <c r="A61" s="84"/>
      <c r="B61" s="84"/>
      <c r="C61" s="84"/>
      <c r="D61" s="84"/>
    </row>
  </sheetData>
  <sheetProtection/>
  <mergeCells count="7">
    <mergeCell ref="T12:T13"/>
    <mergeCell ref="A1:N1"/>
    <mergeCell ref="A3:N3"/>
    <mergeCell ref="B9:D14"/>
    <mergeCell ref="E9:H9"/>
    <mergeCell ref="I9:L9"/>
    <mergeCell ref="M9:N9"/>
  </mergeCells>
  <printOptions/>
  <pageMargins left="0.35433070866141736" right="0.35433070866141736" top="0.984251968503937" bottom="0.984251968503937" header="0.5118110236220472" footer="0.5118110236220472"/>
  <pageSetup horizontalDpi="180" verticalDpi="180" orientation="landscape" paperSize="9" r:id="rId1"/>
</worksheet>
</file>

<file path=xl/worksheets/sheet14.xml><?xml version="1.0" encoding="utf-8"?>
<worksheet xmlns="http://schemas.openxmlformats.org/spreadsheetml/2006/main" xmlns:r="http://schemas.openxmlformats.org/officeDocument/2006/relationships">
  <sheetPr>
    <tabColor rgb="FF7030A0"/>
  </sheetPr>
  <dimension ref="A1:P19"/>
  <sheetViews>
    <sheetView zoomScalePageLayoutView="0" workbookViewId="0" topLeftCell="A1">
      <selection activeCell="A1" sqref="A1:F1"/>
    </sheetView>
  </sheetViews>
  <sheetFormatPr defaultColWidth="9.140625" defaultRowHeight="12.75"/>
  <cols>
    <col min="1" max="1" width="5.00390625" style="0" customWidth="1"/>
    <col min="2" max="2" width="63.421875" style="0" bestFit="1" customWidth="1"/>
    <col min="4" max="4" width="12.8515625" style="0" bestFit="1" customWidth="1"/>
    <col min="5" max="5" width="2.28125" style="0" customWidth="1"/>
    <col min="6" max="6" width="11.7109375" style="0" customWidth="1"/>
    <col min="9" max="9" width="10.28125" style="229" bestFit="1" customWidth="1"/>
  </cols>
  <sheetData>
    <row r="1" spans="1:16" s="176" customFormat="1" ht="25.5">
      <c r="A1" s="1064" t="s">
        <v>125</v>
      </c>
      <c r="B1" s="1064"/>
      <c r="C1" s="1064"/>
      <c r="D1" s="1064"/>
      <c r="E1" s="1064"/>
      <c r="F1" s="1064"/>
      <c r="G1" s="299"/>
      <c r="H1" s="299"/>
      <c r="I1" s="299"/>
      <c r="J1" s="299"/>
      <c r="K1" s="299"/>
      <c r="L1" s="299"/>
      <c r="M1" s="299"/>
      <c r="N1" s="299"/>
      <c r="O1" s="299"/>
      <c r="P1" s="299"/>
    </row>
    <row r="2" spans="1:16" s="176" customFormat="1" ht="25.5">
      <c r="A2" s="1117" t="s">
        <v>282</v>
      </c>
      <c r="B2" s="1117"/>
      <c r="C2" s="1117"/>
      <c r="D2" s="1117"/>
      <c r="E2" s="1117"/>
      <c r="F2" s="1117"/>
      <c r="G2" s="299"/>
      <c r="H2" s="299"/>
      <c r="I2" s="299"/>
      <c r="J2" s="299"/>
      <c r="K2" s="299"/>
      <c r="L2" s="299"/>
      <c r="M2" s="299"/>
      <c r="N2" s="299"/>
      <c r="O2" s="299"/>
      <c r="P2" s="299"/>
    </row>
    <row r="3" spans="1:16" s="176" customFormat="1" ht="25.5">
      <c r="A3" s="301"/>
      <c r="B3" s="301"/>
      <c r="C3" s="301"/>
      <c r="D3" s="301"/>
      <c r="E3" s="301"/>
      <c r="F3" s="301"/>
      <c r="G3" s="299"/>
      <c r="H3" s="299"/>
      <c r="I3" s="299"/>
      <c r="J3" s="299"/>
      <c r="K3" s="299"/>
      <c r="L3" s="299"/>
      <c r="M3" s="299"/>
      <c r="N3" s="299"/>
      <c r="O3" s="299"/>
      <c r="P3" s="299"/>
    </row>
    <row r="4" spans="1:16" s="16" customFormat="1" ht="17.25" customHeight="1">
      <c r="A4" s="300" t="s">
        <v>246</v>
      </c>
      <c r="B4" s="300"/>
      <c r="C4" s="300"/>
      <c r="D4" s="300"/>
      <c r="E4" s="300"/>
      <c r="F4" s="300"/>
      <c r="G4" s="300"/>
      <c r="H4" s="300"/>
      <c r="I4" s="300"/>
      <c r="J4" s="300"/>
      <c r="K4" s="300"/>
      <c r="L4" s="300"/>
      <c r="M4" s="300"/>
      <c r="N4" s="300"/>
      <c r="O4" s="300"/>
      <c r="P4" s="300"/>
    </row>
    <row r="6" spans="2:6" ht="15.75">
      <c r="B6" s="199" t="s">
        <v>276</v>
      </c>
      <c r="C6" s="199"/>
      <c r="D6" s="200" t="s">
        <v>175</v>
      </c>
      <c r="E6" s="201"/>
      <c r="F6" s="200" t="s">
        <v>120</v>
      </c>
    </row>
    <row r="7" spans="2:6" ht="9" customHeight="1">
      <c r="B7" s="199"/>
      <c r="C7" s="199"/>
      <c r="D7" s="200"/>
      <c r="E7" s="201"/>
      <c r="F7" s="200"/>
    </row>
    <row r="8" spans="2:6" ht="15.75">
      <c r="B8" s="202" t="s">
        <v>251</v>
      </c>
      <c r="C8" s="202"/>
      <c r="D8" s="220">
        <f>+F19</f>
        <v>0</v>
      </c>
      <c r="E8" s="203"/>
      <c r="F8" s="220">
        <v>0</v>
      </c>
    </row>
    <row r="9" spans="2:6" ht="15.75">
      <c r="B9" s="202" t="s">
        <v>252</v>
      </c>
      <c r="C9" s="202"/>
      <c r="D9" s="223">
        <f>+D10-D8</f>
        <v>-167927</v>
      </c>
      <c r="E9" s="203"/>
      <c r="F9" s="221">
        <f>+F10-F8</f>
        <v>0</v>
      </c>
    </row>
    <row r="10" spans="2:6" ht="16.5" thickBot="1">
      <c r="B10" s="202" t="s">
        <v>253</v>
      </c>
      <c r="C10" s="202"/>
      <c r="D10" s="224">
        <f>+D19</f>
        <v>-167927</v>
      </c>
      <c r="E10" s="203"/>
      <c r="F10" s="222">
        <f>+F19</f>
        <v>0</v>
      </c>
    </row>
    <row r="11" spans="2:6" ht="16.5" thickTop="1">
      <c r="B11" s="202"/>
      <c r="C11" s="202"/>
      <c r="D11" s="233"/>
      <c r="E11" s="203"/>
      <c r="F11" s="220"/>
    </row>
    <row r="12" spans="2:6" ht="15.75">
      <c r="B12" s="237" t="s">
        <v>254</v>
      </c>
      <c r="C12" s="238"/>
      <c r="D12" s="239">
        <f>+D9</f>
        <v>-167927</v>
      </c>
      <c r="E12" s="240"/>
      <c r="F12" s="241">
        <f>+F9</f>
        <v>0</v>
      </c>
    </row>
    <row r="13" spans="2:6" ht="15.75">
      <c r="B13" s="204" t="s">
        <v>255</v>
      </c>
      <c r="C13" s="205"/>
      <c r="D13" s="206" t="s">
        <v>175</v>
      </c>
      <c r="E13" s="207"/>
      <c r="F13" s="207" t="s">
        <v>120</v>
      </c>
    </row>
    <row r="14" spans="2:10" ht="15.75">
      <c r="B14" s="208" t="s">
        <v>256</v>
      </c>
      <c r="C14" s="209"/>
      <c r="D14" s="234">
        <f>+'anex A'!K13</f>
        <v>1255470</v>
      </c>
      <c r="E14" s="210"/>
      <c r="F14" s="177">
        <v>0</v>
      </c>
      <c r="I14" s="229">
        <f>+'anex A'!J13</f>
        <v>151237</v>
      </c>
      <c r="J14" s="230" t="s">
        <v>277</v>
      </c>
    </row>
    <row r="15" spans="2:10" ht="15.75">
      <c r="B15" s="208" t="s">
        <v>257</v>
      </c>
      <c r="C15" s="209"/>
      <c r="D15" s="233">
        <f>+'20-Dep'!N20-'20-Dep'!N8</f>
        <v>712017.783931898</v>
      </c>
      <c r="E15" s="211"/>
      <c r="F15" s="219">
        <v>0</v>
      </c>
      <c r="I15" s="229">
        <f>+'20-Dep'!M20</f>
        <v>1138452.2160681027</v>
      </c>
      <c r="J15" s="230" t="s">
        <v>278</v>
      </c>
    </row>
    <row r="16" spans="2:6" ht="15.75">
      <c r="B16" s="1113" t="s">
        <v>280</v>
      </c>
      <c r="C16" s="1115"/>
      <c r="D16" s="235"/>
      <c r="E16" s="212"/>
      <c r="F16" s="213"/>
    </row>
    <row r="17" spans="2:12" ht="15.75">
      <c r="B17" s="1114"/>
      <c r="C17" s="1116"/>
      <c r="D17" s="233">
        <f>D15-D14</f>
        <v>-543452.216068102</v>
      </c>
      <c r="E17" s="227"/>
      <c r="F17" s="227">
        <f>F15-F14</f>
        <v>0</v>
      </c>
      <c r="I17" s="229">
        <f>+I14-I15</f>
        <v>-987215.2160681027</v>
      </c>
      <c r="J17" s="230" t="s">
        <v>279</v>
      </c>
      <c r="L17" s="232">
        <f>+D17*30%+D17*30%*3%</f>
        <v>-167926.7347650435</v>
      </c>
    </row>
    <row r="18" spans="2:6" ht="15.75">
      <c r="B18" s="208" t="s">
        <v>258</v>
      </c>
      <c r="C18" s="209"/>
      <c r="D18" s="235"/>
      <c r="E18" s="225"/>
      <c r="F18" s="226"/>
    </row>
    <row r="19" spans="2:6" ht="15.75">
      <c r="B19" s="231" t="s">
        <v>259</v>
      </c>
      <c r="C19" s="209"/>
      <c r="D19" s="236">
        <f>ROUND(30.9%*D17,0)</f>
        <v>-167927</v>
      </c>
      <c r="E19" s="228"/>
      <c r="F19" s="228">
        <f>ROUND(30.3%*F17,0)</f>
        <v>0</v>
      </c>
    </row>
  </sheetData>
  <sheetProtection/>
  <mergeCells count="4">
    <mergeCell ref="B16:B17"/>
    <mergeCell ref="C16:C17"/>
    <mergeCell ref="A1:F1"/>
    <mergeCell ref="A2:F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42"/>
  <sheetViews>
    <sheetView workbookViewId="0" topLeftCell="A1">
      <selection activeCell="I19" sqref="I19"/>
    </sheetView>
  </sheetViews>
  <sheetFormatPr defaultColWidth="9.140625" defaultRowHeight="12.75"/>
  <cols>
    <col min="1" max="2" width="9.140625" style="941" customWidth="1"/>
    <col min="3" max="3" width="6.8515625" style="941" customWidth="1"/>
    <col min="4" max="4" width="14.8515625" style="941" customWidth="1"/>
    <col min="5" max="5" width="14.57421875" style="941" customWidth="1"/>
    <col min="6" max="6" width="9.140625" style="941" customWidth="1"/>
    <col min="7" max="7" width="6.421875" style="941" customWidth="1"/>
    <col min="8" max="9" width="10.28125" style="941" bestFit="1" customWidth="1"/>
    <col min="10" max="12" width="9.140625" style="941" customWidth="1"/>
    <col min="13" max="13" width="12.8515625" style="941" bestFit="1" customWidth="1"/>
    <col min="14" max="16384" width="9.140625" style="941" customWidth="1"/>
  </cols>
  <sheetData>
    <row r="1" spans="1:8" ht="27">
      <c r="A1" s="1009" t="s">
        <v>125</v>
      </c>
      <c r="B1" s="1009"/>
      <c r="C1" s="1009"/>
      <c r="D1" s="1009"/>
      <c r="E1" s="1009"/>
      <c r="F1" s="1009"/>
      <c r="G1" s="1009"/>
      <c r="H1" s="1009"/>
    </row>
    <row r="2" spans="1:5" ht="12.75">
      <c r="A2" s="59" t="s">
        <v>725</v>
      </c>
      <c r="E2" s="59" t="s">
        <v>396</v>
      </c>
    </row>
    <row r="3" ht="12.75">
      <c r="B3" s="941" t="s">
        <v>395</v>
      </c>
    </row>
    <row r="4" spans="1:9" ht="18" customHeight="1">
      <c r="A4" s="943"/>
      <c r="B4" s="944" t="s">
        <v>367</v>
      </c>
      <c r="C4" s="944"/>
      <c r="D4" s="1122" t="s">
        <v>398</v>
      </c>
      <c r="E4" s="1123"/>
      <c r="F4" s="1125" t="s">
        <v>402</v>
      </c>
      <c r="G4" s="1126"/>
      <c r="H4" s="945"/>
      <c r="I4" s="945"/>
    </row>
    <row r="5" spans="1:7" ht="15" customHeight="1">
      <c r="A5" s="946"/>
      <c r="B5" s="1122" t="s">
        <v>401</v>
      </c>
      <c r="C5" s="1124"/>
      <c r="D5" s="947" t="s">
        <v>201</v>
      </c>
      <c r="E5" s="191" t="s">
        <v>400</v>
      </c>
      <c r="F5" s="1127"/>
      <c r="G5" s="1128"/>
    </row>
    <row r="6" spans="2:7" ht="15" customHeight="1">
      <c r="B6" s="2" t="s">
        <v>397</v>
      </c>
      <c r="D6" s="948">
        <f>B!H7</f>
        <v>37779100</v>
      </c>
      <c r="E6" s="949">
        <f>D6/10</f>
        <v>3777910</v>
      </c>
      <c r="F6" s="1121">
        <f>+E6*12/12</f>
        <v>3777910</v>
      </c>
      <c r="G6" s="1121"/>
    </row>
    <row r="7" spans="2:13" ht="15" customHeight="1">
      <c r="B7" s="1118" t="s">
        <v>399</v>
      </c>
      <c r="C7" s="1118"/>
      <c r="D7" s="698">
        <v>0</v>
      </c>
      <c r="E7" s="698">
        <f>+D7/10</f>
        <v>0</v>
      </c>
      <c r="F7" s="1129">
        <f>F6+E7*12/12</f>
        <v>3777910</v>
      </c>
      <c r="G7" s="1129"/>
      <c r="H7" s="950">
        <f>E6+E7</f>
        <v>3777910</v>
      </c>
      <c r="M7" s="951">
        <f>((E6+E7)*12/12)+(E8*11/12)+(E9*10/12)+(E10*9/12)+(E11*8/12)+(E12*7/12)+(E13*6/12)+(E14*5/12)+(E15*4/12)+(E16*3/12)+(E17*2/12)+(E18*1/12)</f>
        <v>3777910</v>
      </c>
    </row>
    <row r="8" spans="2:8" ht="15" customHeight="1">
      <c r="B8" s="1118" t="s">
        <v>403</v>
      </c>
      <c r="C8" s="1118"/>
      <c r="D8" s="952">
        <v>0</v>
      </c>
      <c r="E8" s="698">
        <f aca="true" t="shared" si="0" ref="E8:E18">+D8/10</f>
        <v>0</v>
      </c>
      <c r="F8" s="1119">
        <f>+F7+E8*0.916666666666667</f>
        <v>3777910</v>
      </c>
      <c r="G8" s="1120"/>
      <c r="H8" s="950">
        <f>H7+E8</f>
        <v>3777910</v>
      </c>
    </row>
    <row r="9" spans="2:8" ht="15" customHeight="1">
      <c r="B9" s="1118" t="s">
        <v>404</v>
      </c>
      <c r="C9" s="1118"/>
      <c r="D9" s="698">
        <v>0</v>
      </c>
      <c r="E9" s="698">
        <f t="shared" si="0"/>
        <v>0</v>
      </c>
      <c r="F9" s="1119">
        <f>+F8+E9*0.833333333333333</f>
        <v>3777910</v>
      </c>
      <c r="G9" s="1120"/>
      <c r="H9" s="950">
        <f>H8+E9</f>
        <v>3777910</v>
      </c>
    </row>
    <row r="10" spans="2:13" ht="15" customHeight="1">
      <c r="B10" s="1118" t="s">
        <v>405</v>
      </c>
      <c r="C10" s="1118"/>
      <c r="D10" s="698">
        <v>0</v>
      </c>
      <c r="E10" s="698">
        <f t="shared" si="0"/>
        <v>0</v>
      </c>
      <c r="F10" s="1119">
        <f>+F9+E10*0.75</f>
        <v>3777910</v>
      </c>
      <c r="G10" s="1120"/>
      <c r="H10" s="950">
        <f>H9+E10</f>
        <v>3777910</v>
      </c>
      <c r="M10" s="953">
        <f>F18-M7</f>
        <v>0</v>
      </c>
    </row>
    <row r="11" spans="2:8" ht="15" customHeight="1">
      <c r="B11" s="1118" t="s">
        <v>406</v>
      </c>
      <c r="C11" s="1118"/>
      <c r="D11" s="698">
        <v>0</v>
      </c>
      <c r="E11" s="698">
        <v>0</v>
      </c>
      <c r="F11" s="1119">
        <f>+F10+E11*0.666666666666667</f>
        <v>3777910</v>
      </c>
      <c r="G11" s="1120"/>
      <c r="H11" s="950">
        <f>H10+E11</f>
        <v>3777910</v>
      </c>
    </row>
    <row r="12" spans="2:8" ht="15" customHeight="1">
      <c r="B12" s="1118" t="s">
        <v>407</v>
      </c>
      <c r="C12" s="1118"/>
      <c r="D12" s="698">
        <v>0</v>
      </c>
      <c r="E12" s="698">
        <f t="shared" si="0"/>
        <v>0</v>
      </c>
      <c r="F12" s="1119">
        <f>+F11+E12*0.583333333333333</f>
        <v>3777910</v>
      </c>
      <c r="G12" s="1120"/>
      <c r="H12" s="950">
        <f>H11+E12</f>
        <v>3777910</v>
      </c>
    </row>
    <row r="13" spans="2:8" ht="15" customHeight="1">
      <c r="B13" s="1118" t="s">
        <v>408</v>
      </c>
      <c r="C13" s="1118"/>
      <c r="D13" s="698">
        <v>0</v>
      </c>
      <c r="E13" s="698">
        <f t="shared" si="0"/>
        <v>0</v>
      </c>
      <c r="F13" s="1119">
        <f>+F12+E13*0.5</f>
        <v>3777910</v>
      </c>
      <c r="G13" s="1120"/>
      <c r="H13" s="950">
        <f aca="true" t="shared" si="1" ref="H13:H18">H12+E13</f>
        <v>3777910</v>
      </c>
    </row>
    <row r="14" spans="2:8" ht="15" customHeight="1">
      <c r="B14" s="1118" t="s">
        <v>409</v>
      </c>
      <c r="C14" s="1118"/>
      <c r="D14" s="698">
        <v>0</v>
      </c>
      <c r="E14" s="698">
        <f t="shared" si="0"/>
        <v>0</v>
      </c>
      <c r="F14" s="1119">
        <f>+F13+E14*0.416666666666667</f>
        <v>3777910</v>
      </c>
      <c r="G14" s="1120"/>
      <c r="H14" s="950">
        <f t="shared" si="1"/>
        <v>3777910</v>
      </c>
    </row>
    <row r="15" spans="2:8" ht="15" customHeight="1">
      <c r="B15" s="1118" t="s">
        <v>410</v>
      </c>
      <c r="C15" s="1118"/>
      <c r="D15" s="698">
        <v>0</v>
      </c>
      <c r="E15" s="698">
        <f t="shared" si="0"/>
        <v>0</v>
      </c>
      <c r="F15" s="1119">
        <f>+F14+E15*0.333333333333333</f>
        <v>3777910</v>
      </c>
      <c r="G15" s="1120"/>
      <c r="H15" s="950">
        <f t="shared" si="1"/>
        <v>3777910</v>
      </c>
    </row>
    <row r="16" spans="2:8" ht="15" customHeight="1">
      <c r="B16" s="1118" t="s">
        <v>411</v>
      </c>
      <c r="C16" s="1118"/>
      <c r="D16" s="698">
        <v>0</v>
      </c>
      <c r="E16" s="698">
        <f t="shared" si="0"/>
        <v>0</v>
      </c>
      <c r="F16" s="1119">
        <f>+F15+E16*0.25</f>
        <v>3777910</v>
      </c>
      <c r="G16" s="1120"/>
      <c r="H16" s="950">
        <f t="shared" si="1"/>
        <v>3777910</v>
      </c>
    </row>
    <row r="17" spans="2:8" ht="15" customHeight="1">
      <c r="B17" s="1118" t="s">
        <v>412</v>
      </c>
      <c r="C17" s="1118"/>
      <c r="D17" s="698">
        <v>0</v>
      </c>
      <c r="E17" s="698">
        <f t="shared" si="0"/>
        <v>0</v>
      </c>
      <c r="F17" s="1119">
        <f>+F16+E17*0.166666666666667</f>
        <v>3777910</v>
      </c>
      <c r="G17" s="1120"/>
      <c r="H17" s="950">
        <f t="shared" si="1"/>
        <v>3777910</v>
      </c>
    </row>
    <row r="18" spans="2:11" ht="15" customHeight="1">
      <c r="B18" s="1118" t="s">
        <v>413</v>
      </c>
      <c r="C18" s="1118"/>
      <c r="D18" s="954">
        <v>0</v>
      </c>
      <c r="E18" s="954">
        <f t="shared" si="0"/>
        <v>0</v>
      </c>
      <c r="F18" s="1119">
        <f>+F17+E18*0.0833333333333333</f>
        <v>3777910</v>
      </c>
      <c r="G18" s="1120"/>
      <c r="H18" s="950">
        <f t="shared" si="1"/>
        <v>3777910</v>
      </c>
      <c r="K18" s="2">
        <f>SUM(E6:E18)</f>
        <v>3777910</v>
      </c>
    </row>
    <row r="19" spans="4:5" ht="15" customHeight="1">
      <c r="D19" s="950">
        <f>SUM(D6:D18)</f>
        <v>37779100</v>
      </c>
      <c r="E19" s="698">
        <f>SUM(E6:E18)</f>
        <v>3777910</v>
      </c>
    </row>
    <row r="20" ht="15" customHeight="1">
      <c r="D20" s="67"/>
    </row>
    <row r="21" ht="12.75">
      <c r="D21" s="955"/>
    </row>
    <row r="22" ht="12.75">
      <c r="D22" s="950"/>
    </row>
    <row r="28" spans="5:8" ht="12.75">
      <c r="E28" s="950"/>
      <c r="F28" s="950"/>
      <c r="G28" s="950"/>
      <c r="H28" s="950"/>
    </row>
    <row r="29" spans="2:8" ht="12.75">
      <c r="B29" s="2"/>
      <c r="E29" s="950"/>
      <c r="F29" s="950"/>
      <c r="G29" s="950"/>
      <c r="H29" s="950"/>
    </row>
    <row r="30" spans="2:8" ht="12.75">
      <c r="B30" s="1118"/>
      <c r="C30" s="1118"/>
      <c r="E30" s="950"/>
      <c r="F30" s="950"/>
      <c r="G30" s="950"/>
      <c r="H30" s="950"/>
    </row>
    <row r="31" spans="2:8" ht="12.75">
      <c r="B31" s="1118"/>
      <c r="C31" s="1118"/>
      <c r="F31" s="1119"/>
      <c r="G31" s="1120"/>
      <c r="H31" s="950"/>
    </row>
    <row r="32" spans="2:8" ht="12.75">
      <c r="B32" s="1118"/>
      <c r="C32" s="1118"/>
      <c r="F32" s="1119"/>
      <c r="G32" s="1120"/>
      <c r="H32" s="950"/>
    </row>
    <row r="33" spans="2:8" ht="12.75">
      <c r="B33" s="1118"/>
      <c r="C33" s="1118"/>
      <c r="F33" s="1119"/>
      <c r="G33" s="1120"/>
      <c r="H33" s="950"/>
    </row>
    <row r="34" spans="2:8" ht="12.75">
      <c r="B34" s="1118"/>
      <c r="C34" s="1118"/>
      <c r="F34" s="1119"/>
      <c r="G34" s="1120"/>
      <c r="H34" s="950"/>
    </row>
    <row r="35" spans="2:8" ht="12.75">
      <c r="B35" s="1118"/>
      <c r="C35" s="1118"/>
      <c r="F35" s="1119"/>
      <c r="G35" s="1120"/>
      <c r="H35" s="950"/>
    </row>
    <row r="36" spans="2:8" ht="12.75">
      <c r="B36" s="1118"/>
      <c r="C36" s="1118"/>
      <c r="D36" s="698"/>
      <c r="E36" s="698"/>
      <c r="F36" s="1119"/>
      <c r="G36" s="1120"/>
      <c r="H36" s="950"/>
    </row>
    <row r="37" spans="2:8" ht="12.75">
      <c r="B37" s="1118"/>
      <c r="C37" s="1118"/>
      <c r="D37" s="698"/>
      <c r="E37" s="698"/>
      <c r="F37" s="1119"/>
      <c r="G37" s="1120"/>
      <c r="H37" s="950"/>
    </row>
    <row r="38" spans="2:8" ht="12.75">
      <c r="B38" s="1118"/>
      <c r="C38" s="1118"/>
      <c r="D38" s="698"/>
      <c r="E38" s="698"/>
      <c r="F38" s="1119"/>
      <c r="G38" s="1120"/>
      <c r="H38" s="950"/>
    </row>
    <row r="39" spans="2:8" ht="12.75">
      <c r="B39" s="1118"/>
      <c r="C39" s="1118"/>
      <c r="D39" s="698"/>
      <c r="E39" s="698"/>
      <c r="F39" s="1119"/>
      <c r="G39" s="1120"/>
      <c r="H39" s="950"/>
    </row>
    <row r="40" spans="2:8" ht="12.75">
      <c r="B40" s="950"/>
      <c r="C40" s="950"/>
      <c r="D40" s="950"/>
      <c r="E40" s="950"/>
      <c r="F40" s="950"/>
      <c r="G40" s="950"/>
      <c r="H40" s="950"/>
    </row>
    <row r="41" spans="2:8" ht="12.75">
      <c r="B41" s="950"/>
      <c r="C41" s="950"/>
      <c r="D41" s="950"/>
      <c r="E41" s="950"/>
      <c r="F41" s="950"/>
      <c r="G41" s="950"/>
      <c r="H41" s="950"/>
    </row>
    <row r="42" spans="2:7" ht="12.75">
      <c r="B42" s="950"/>
      <c r="C42" s="950"/>
      <c r="D42" s="950"/>
      <c r="E42" s="950"/>
      <c r="F42" s="950"/>
      <c r="G42" s="950"/>
    </row>
  </sheetData>
  <sheetProtection/>
  <mergeCells count="48">
    <mergeCell ref="F12:G12"/>
    <mergeCell ref="F13:G13"/>
    <mergeCell ref="B18:C18"/>
    <mergeCell ref="F18:G18"/>
    <mergeCell ref="B12:C12"/>
    <mergeCell ref="B13:C13"/>
    <mergeCell ref="B14:C14"/>
    <mergeCell ref="F17:G17"/>
    <mergeCell ref="F14:G14"/>
    <mergeCell ref="F7:G7"/>
    <mergeCell ref="F8:G8"/>
    <mergeCell ref="F9:G9"/>
    <mergeCell ref="F10:G10"/>
    <mergeCell ref="F11:G11"/>
    <mergeCell ref="B11:C11"/>
    <mergeCell ref="B10:C10"/>
    <mergeCell ref="B30:C30"/>
    <mergeCell ref="B17:C17"/>
    <mergeCell ref="B15:C15"/>
    <mergeCell ref="B16:C16"/>
    <mergeCell ref="F15:G15"/>
    <mergeCell ref="F16:G16"/>
    <mergeCell ref="B31:C31"/>
    <mergeCell ref="F31:G31"/>
    <mergeCell ref="A1:H1"/>
    <mergeCell ref="F6:G6"/>
    <mergeCell ref="D4:E4"/>
    <mergeCell ref="B5:C5"/>
    <mergeCell ref="F4:G5"/>
    <mergeCell ref="B7:C7"/>
    <mergeCell ref="B8:C8"/>
    <mergeCell ref="B9:C9"/>
    <mergeCell ref="B32:C32"/>
    <mergeCell ref="F32:G32"/>
    <mergeCell ref="B33:C33"/>
    <mergeCell ref="F33:G33"/>
    <mergeCell ref="B34:C34"/>
    <mergeCell ref="F34:G34"/>
    <mergeCell ref="B38:C38"/>
    <mergeCell ref="F38:G38"/>
    <mergeCell ref="B39:C39"/>
    <mergeCell ref="F39:G39"/>
    <mergeCell ref="B35:C35"/>
    <mergeCell ref="F35:G35"/>
    <mergeCell ref="B36:C36"/>
    <mergeCell ref="F36:G36"/>
    <mergeCell ref="B37:C37"/>
    <mergeCell ref="F37:G3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132"/>
  <sheetViews>
    <sheetView zoomScalePageLayoutView="0" workbookViewId="0" topLeftCell="A1">
      <selection activeCell="A41" sqref="A41"/>
    </sheetView>
  </sheetViews>
  <sheetFormatPr defaultColWidth="9.140625" defaultRowHeight="12.75"/>
  <cols>
    <col min="1" max="1" width="39.8515625" style="0" bestFit="1" customWidth="1"/>
    <col min="2" max="2" width="12.00390625" style="0" bestFit="1" customWidth="1"/>
    <col min="3" max="3" width="11.421875" style="0" bestFit="1" customWidth="1"/>
  </cols>
  <sheetData>
    <row r="1" spans="1:3" ht="15.75">
      <c r="A1" s="1134" t="s">
        <v>726</v>
      </c>
      <c r="B1" s="1134"/>
      <c r="C1" s="1134"/>
    </row>
    <row r="2" spans="1:3" ht="12.75">
      <c r="A2" s="1135" t="s">
        <v>727</v>
      </c>
      <c r="B2" s="1136"/>
      <c r="C2" s="1136"/>
    </row>
    <row r="3" spans="1:3" ht="12.75">
      <c r="A3" s="1137" t="s">
        <v>728</v>
      </c>
      <c r="B3" s="1138"/>
      <c r="C3" s="1138"/>
    </row>
    <row r="4" spans="1:3" ht="15.75">
      <c r="A4" s="1139" t="s">
        <v>496</v>
      </c>
      <c r="B4" s="1139"/>
      <c r="C4" s="1139"/>
    </row>
    <row r="5" spans="1:3" ht="12.75">
      <c r="A5" s="1136" t="s">
        <v>729</v>
      </c>
      <c r="B5" s="1136"/>
      <c r="C5" s="1136"/>
    </row>
    <row r="6" spans="1:3" ht="12.75">
      <c r="A6" s="895" t="s">
        <v>75</v>
      </c>
      <c r="B6" s="1140" t="s">
        <v>726</v>
      </c>
      <c r="C6" s="1141"/>
    </row>
    <row r="7" spans="1:3" ht="12.75">
      <c r="A7" s="896" t="s">
        <v>367</v>
      </c>
      <c r="B7" s="1130" t="s">
        <v>729</v>
      </c>
      <c r="C7" s="1131"/>
    </row>
    <row r="8" spans="1:3" ht="12.75">
      <c r="A8" s="896" t="s">
        <v>75</v>
      </c>
      <c r="B8" s="1132" t="s">
        <v>498</v>
      </c>
      <c r="C8" s="1133"/>
    </row>
    <row r="9" spans="1:3" ht="12.75">
      <c r="A9" s="897" t="s">
        <v>75</v>
      </c>
      <c r="B9" s="898" t="s">
        <v>499</v>
      </c>
      <c r="C9" s="898" t="s">
        <v>500</v>
      </c>
    </row>
    <row r="10" spans="1:3" ht="12.75">
      <c r="A10" s="899" t="s">
        <v>39</v>
      </c>
      <c r="B10" s="900"/>
      <c r="C10" s="929">
        <v>14220</v>
      </c>
    </row>
    <row r="11" spans="1:3" ht="12.75">
      <c r="A11" s="902" t="s">
        <v>529</v>
      </c>
      <c r="B11" s="903"/>
      <c r="C11" s="904">
        <v>14220</v>
      </c>
    </row>
    <row r="12" spans="1:3" ht="12.75">
      <c r="A12" s="905" t="s">
        <v>627</v>
      </c>
      <c r="B12" s="906"/>
      <c r="C12" s="927">
        <v>20</v>
      </c>
    </row>
    <row r="13" spans="1:3" ht="12.75">
      <c r="A13" s="899" t="s">
        <v>6</v>
      </c>
      <c r="B13" s="928">
        <v>10432017.18</v>
      </c>
      <c r="C13" s="908"/>
    </row>
    <row r="14" spans="1:3" ht="12.75">
      <c r="A14" s="902" t="s">
        <v>730</v>
      </c>
      <c r="B14" s="904">
        <v>10432017.18</v>
      </c>
      <c r="C14" s="903"/>
    </row>
    <row r="15" spans="1:3" ht="12.75">
      <c r="A15" s="902" t="s">
        <v>273</v>
      </c>
      <c r="B15" s="909">
        <v>71294.5</v>
      </c>
      <c r="C15" s="910"/>
    </row>
    <row r="16" spans="1:3" ht="12.75">
      <c r="A16" s="911" t="s">
        <v>628</v>
      </c>
      <c r="B16" s="912">
        <v>4081.52</v>
      </c>
      <c r="C16" s="913"/>
    </row>
    <row r="17" spans="1:3" ht="12.75">
      <c r="A17" s="914" t="s">
        <v>629</v>
      </c>
      <c r="B17" s="912">
        <v>58471.73</v>
      </c>
      <c r="C17" s="913"/>
    </row>
    <row r="18" spans="1:3" ht="12.75">
      <c r="A18" s="914" t="s">
        <v>630</v>
      </c>
      <c r="B18" s="912">
        <v>8741.25</v>
      </c>
      <c r="C18" s="913"/>
    </row>
    <row r="19" spans="1:3" ht="12.75">
      <c r="A19" s="915" t="s">
        <v>631</v>
      </c>
      <c r="B19" s="916">
        <v>640722.68</v>
      </c>
      <c r="C19" s="917"/>
    </row>
    <row r="20" spans="1:3" ht="12.75">
      <c r="A20" s="918" t="s">
        <v>632</v>
      </c>
      <c r="B20" s="912">
        <v>45580.89</v>
      </c>
      <c r="C20" s="913"/>
    </row>
    <row r="21" spans="1:3" ht="12.75">
      <c r="A21" s="919" t="s">
        <v>360</v>
      </c>
      <c r="B21" s="912">
        <v>133267.47</v>
      </c>
      <c r="C21" s="913"/>
    </row>
    <row r="22" spans="1:3" ht="12.75">
      <c r="A22" s="914" t="s">
        <v>361</v>
      </c>
      <c r="B22" s="912">
        <v>460.98</v>
      </c>
      <c r="C22" s="913"/>
    </row>
    <row r="23" spans="1:3" ht="12.75">
      <c r="A23" s="919" t="s">
        <v>362</v>
      </c>
      <c r="B23" s="912">
        <v>6830</v>
      </c>
      <c r="C23" s="913"/>
    </row>
    <row r="24" spans="1:3" ht="12.75">
      <c r="A24" s="920" t="s">
        <v>249</v>
      </c>
      <c r="B24" s="912">
        <v>216841.82</v>
      </c>
      <c r="C24" s="913"/>
    </row>
    <row r="25" spans="1:3" ht="12.75">
      <c r="A25" s="911" t="s">
        <v>188</v>
      </c>
      <c r="B25" s="912">
        <v>56436</v>
      </c>
      <c r="C25" s="913"/>
    </row>
    <row r="26" spans="1:3" ht="12.75">
      <c r="A26" s="914" t="s">
        <v>633</v>
      </c>
      <c r="B26" s="912">
        <v>15598.67</v>
      </c>
      <c r="C26" s="913"/>
    </row>
    <row r="27" spans="1:3" ht="12.75">
      <c r="A27" s="914" t="s">
        <v>634</v>
      </c>
      <c r="B27" s="912">
        <v>23874.54</v>
      </c>
      <c r="C27" s="913"/>
    </row>
    <row r="28" spans="1:3" ht="12.75">
      <c r="A28" s="920" t="s">
        <v>189</v>
      </c>
      <c r="B28" s="912">
        <v>103942</v>
      </c>
      <c r="C28" s="913"/>
    </row>
    <row r="29" spans="1:3" ht="12.75">
      <c r="A29" s="911" t="s">
        <v>363</v>
      </c>
      <c r="B29" s="912">
        <v>4228.29</v>
      </c>
      <c r="C29" s="913"/>
    </row>
    <row r="30" spans="1:3" ht="12.75">
      <c r="A30" s="911" t="s">
        <v>190</v>
      </c>
      <c r="B30" s="912">
        <v>33662.02</v>
      </c>
      <c r="C30" s="913"/>
    </row>
    <row r="31" spans="1:3" ht="12.75">
      <c r="A31" s="902" t="s">
        <v>635</v>
      </c>
      <c r="B31" s="916">
        <v>9720000</v>
      </c>
      <c r="C31" s="917"/>
    </row>
    <row r="32" spans="1:3" ht="12.75">
      <c r="A32" s="914" t="s">
        <v>133</v>
      </c>
      <c r="B32" s="912">
        <v>160000</v>
      </c>
      <c r="C32" s="913"/>
    </row>
    <row r="33" spans="1:3" ht="12.75">
      <c r="A33" s="914" t="s">
        <v>506</v>
      </c>
      <c r="B33" s="912">
        <v>9000000</v>
      </c>
      <c r="C33" s="913"/>
    </row>
    <row r="34" spans="1:3" ht="12.75">
      <c r="A34" s="914" t="s">
        <v>136</v>
      </c>
      <c r="B34" s="912">
        <v>560000</v>
      </c>
      <c r="C34" s="913"/>
    </row>
    <row r="35" spans="1:3" ht="12.75">
      <c r="A35" s="899" t="s">
        <v>554</v>
      </c>
      <c r="B35" s="928">
        <v>3217414</v>
      </c>
      <c r="C35" s="908"/>
    </row>
    <row r="36" spans="1:3" ht="12.75">
      <c r="A36" s="902" t="s">
        <v>639</v>
      </c>
      <c r="B36" s="904">
        <v>2000000</v>
      </c>
      <c r="C36" s="903"/>
    </row>
    <row r="37" spans="1:3" ht="12.75">
      <c r="A37" s="911" t="s">
        <v>558</v>
      </c>
      <c r="B37" s="927">
        <v>2000000</v>
      </c>
      <c r="C37" s="906"/>
    </row>
    <row r="38" spans="1:3" ht="12.75">
      <c r="A38" s="902" t="s">
        <v>359</v>
      </c>
      <c r="B38" s="921">
        <v>1200021</v>
      </c>
      <c r="C38" s="922"/>
    </row>
    <row r="39" spans="1:3" ht="12.75">
      <c r="A39" s="905" t="s">
        <v>379</v>
      </c>
      <c r="B39" s="927">
        <v>197921</v>
      </c>
      <c r="C39" s="906"/>
    </row>
    <row r="40" spans="1:3" ht="12.75">
      <c r="A40" s="919" t="s">
        <v>640</v>
      </c>
      <c r="B40" s="927">
        <v>366274</v>
      </c>
      <c r="C40" s="906"/>
    </row>
    <row r="41" spans="1:3" ht="12.75">
      <c r="A41" s="911" t="s">
        <v>731</v>
      </c>
      <c r="B41" s="927">
        <v>635826</v>
      </c>
      <c r="C41" s="906"/>
    </row>
    <row r="42" spans="1:3" ht="12.75">
      <c r="A42" s="902" t="s">
        <v>555</v>
      </c>
      <c r="B42" s="921">
        <v>135</v>
      </c>
      <c r="C42" s="922"/>
    </row>
    <row r="43" spans="1:3" ht="12.75">
      <c r="A43" s="905" t="s">
        <v>732</v>
      </c>
      <c r="B43" s="927">
        <v>135</v>
      </c>
      <c r="C43" s="906"/>
    </row>
    <row r="44" spans="1:3" ht="12.75">
      <c r="A44" s="902" t="s">
        <v>556</v>
      </c>
      <c r="B44" s="921">
        <v>17258</v>
      </c>
      <c r="C44" s="922"/>
    </row>
    <row r="45" spans="1:3" ht="12.75">
      <c r="A45" s="919" t="s">
        <v>733</v>
      </c>
      <c r="B45" s="927">
        <v>17258</v>
      </c>
      <c r="C45" s="906"/>
    </row>
    <row r="46" spans="1:3" ht="12.75">
      <c r="A46" s="899" t="s">
        <v>734</v>
      </c>
      <c r="B46" s="908"/>
      <c r="C46" s="928">
        <v>5000</v>
      </c>
    </row>
    <row r="47" spans="1:3" ht="12.75">
      <c r="A47" s="905" t="s">
        <v>735</v>
      </c>
      <c r="B47" s="913"/>
      <c r="C47" s="925">
        <v>5000</v>
      </c>
    </row>
    <row r="48" spans="1:3" ht="12.75">
      <c r="A48" s="899" t="s">
        <v>560</v>
      </c>
      <c r="B48" s="928">
        <v>1126995</v>
      </c>
      <c r="C48" s="908"/>
    </row>
    <row r="49" spans="1:3" ht="12.75">
      <c r="A49" s="905" t="s">
        <v>643</v>
      </c>
      <c r="B49" s="925">
        <v>6974</v>
      </c>
      <c r="C49" s="913"/>
    </row>
    <row r="50" spans="1:3" ht="12.75">
      <c r="A50" s="905" t="s">
        <v>644</v>
      </c>
      <c r="B50" s="925">
        <v>27140</v>
      </c>
      <c r="C50" s="913"/>
    </row>
    <row r="51" spans="1:3" ht="12.75">
      <c r="A51" s="905" t="s">
        <v>20</v>
      </c>
      <c r="B51" s="925">
        <v>265366</v>
      </c>
      <c r="C51" s="913"/>
    </row>
    <row r="52" spans="1:3" ht="12.75">
      <c r="A52" s="905" t="s">
        <v>562</v>
      </c>
      <c r="B52" s="925">
        <v>1075</v>
      </c>
      <c r="C52" s="913"/>
    </row>
    <row r="53" spans="1:3" ht="12.75">
      <c r="A53" s="905" t="s">
        <v>128</v>
      </c>
      <c r="B53" s="925">
        <v>420</v>
      </c>
      <c r="C53" s="913"/>
    </row>
    <row r="54" spans="1:3" ht="12.75">
      <c r="A54" s="918" t="s">
        <v>358</v>
      </c>
      <c r="B54" s="925">
        <v>37500</v>
      </c>
      <c r="C54" s="913"/>
    </row>
    <row r="55" spans="1:3" ht="12.75">
      <c r="A55" s="905" t="s">
        <v>736</v>
      </c>
      <c r="B55" s="925">
        <v>488520</v>
      </c>
      <c r="C55" s="913"/>
    </row>
    <row r="56" spans="1:3" ht="12.75">
      <c r="A56" s="899" t="s">
        <v>454</v>
      </c>
      <c r="B56" s="928">
        <v>67942256</v>
      </c>
      <c r="C56" s="908"/>
    </row>
    <row r="57" spans="1:3" ht="12.75">
      <c r="A57" s="902" t="s">
        <v>459</v>
      </c>
      <c r="B57" s="904">
        <v>477340</v>
      </c>
      <c r="C57" s="903"/>
    </row>
    <row r="58" spans="1:3" ht="12.75">
      <c r="A58" s="911" t="s">
        <v>597</v>
      </c>
      <c r="B58" s="927">
        <v>477340</v>
      </c>
      <c r="C58" s="906"/>
    </row>
    <row r="59" spans="1:3" ht="12.75">
      <c r="A59" s="905" t="s">
        <v>598</v>
      </c>
      <c r="B59" s="925">
        <v>1209932</v>
      </c>
      <c r="C59" s="913"/>
    </row>
    <row r="60" spans="1:3" ht="12.75">
      <c r="A60" s="905" t="s">
        <v>502</v>
      </c>
      <c r="B60" s="925">
        <v>200000</v>
      </c>
      <c r="C60" s="913"/>
    </row>
    <row r="61" spans="1:3" ht="12.75">
      <c r="A61" s="905" t="s">
        <v>599</v>
      </c>
      <c r="B61" s="925">
        <v>57853215</v>
      </c>
      <c r="C61" s="913"/>
    </row>
    <row r="62" spans="1:3" ht="12.75">
      <c r="A62" s="905" t="s">
        <v>561</v>
      </c>
      <c r="B62" s="925">
        <v>221620</v>
      </c>
      <c r="C62" s="913"/>
    </row>
    <row r="63" spans="1:3" ht="12.75">
      <c r="A63" s="905" t="s">
        <v>600</v>
      </c>
      <c r="B63" s="925">
        <v>2021362</v>
      </c>
      <c r="C63" s="913"/>
    </row>
    <row r="64" spans="1:3" ht="12.75">
      <c r="A64" s="905" t="s">
        <v>601</v>
      </c>
      <c r="B64" s="925">
        <v>120000</v>
      </c>
      <c r="C64" s="913"/>
    </row>
    <row r="65" spans="1:3" ht="12.75">
      <c r="A65" s="905" t="s">
        <v>602</v>
      </c>
      <c r="B65" s="925">
        <v>120000</v>
      </c>
      <c r="C65" s="913"/>
    </row>
    <row r="66" spans="1:3" ht="12.75">
      <c r="A66" s="905" t="s">
        <v>603</v>
      </c>
      <c r="B66" s="925">
        <v>101612</v>
      </c>
      <c r="C66" s="913"/>
    </row>
    <row r="67" spans="1:3" ht="12.75">
      <c r="A67" s="905" t="s">
        <v>604</v>
      </c>
      <c r="B67" s="925">
        <v>993043</v>
      </c>
      <c r="C67" s="913"/>
    </row>
    <row r="68" spans="1:3" ht="12.75">
      <c r="A68" s="905" t="s">
        <v>505</v>
      </c>
      <c r="B68" s="925">
        <v>2361710</v>
      </c>
      <c r="C68" s="913"/>
    </row>
    <row r="69" spans="1:3" ht="12.75">
      <c r="A69" s="905" t="s">
        <v>567</v>
      </c>
      <c r="B69" s="925">
        <v>1227498</v>
      </c>
      <c r="C69" s="913"/>
    </row>
    <row r="70" spans="1:3" ht="12.75">
      <c r="A70" s="905" t="s">
        <v>507</v>
      </c>
      <c r="B70" s="925">
        <v>20000</v>
      </c>
      <c r="C70" s="913"/>
    </row>
    <row r="71" spans="1:3" ht="12.75">
      <c r="A71" s="905" t="s">
        <v>605</v>
      </c>
      <c r="B71" s="925">
        <v>964784</v>
      </c>
      <c r="C71" s="913"/>
    </row>
    <row r="72" spans="1:3" ht="12.75">
      <c r="A72" s="905" t="s">
        <v>606</v>
      </c>
      <c r="B72" s="925">
        <v>35940</v>
      </c>
      <c r="C72" s="913"/>
    </row>
    <row r="73" spans="1:3" ht="12.75">
      <c r="A73" s="899" t="s">
        <v>737</v>
      </c>
      <c r="B73" s="908"/>
      <c r="C73" s="928">
        <v>37779100</v>
      </c>
    </row>
    <row r="74" spans="1:3" ht="12.75">
      <c r="A74" s="905" t="s">
        <v>607</v>
      </c>
      <c r="B74" s="913"/>
      <c r="C74" s="912">
        <v>500000</v>
      </c>
    </row>
    <row r="75" spans="1:3" ht="12.75">
      <c r="A75" s="905" t="s">
        <v>608</v>
      </c>
      <c r="B75" s="913"/>
      <c r="C75" s="912">
        <v>5000000</v>
      </c>
    </row>
    <row r="76" spans="1:3" ht="12.75">
      <c r="A76" s="905" t="s">
        <v>609</v>
      </c>
      <c r="B76" s="913"/>
      <c r="C76" s="912">
        <v>1500000</v>
      </c>
    </row>
    <row r="77" spans="1:3" ht="12.75">
      <c r="A77" s="905" t="s">
        <v>610</v>
      </c>
      <c r="B77" s="913"/>
      <c r="C77" s="912">
        <v>500000</v>
      </c>
    </row>
    <row r="78" spans="1:3" ht="12.75">
      <c r="A78" s="905" t="s">
        <v>611</v>
      </c>
      <c r="B78" s="913"/>
      <c r="C78" s="912">
        <v>1750000</v>
      </c>
    </row>
    <row r="79" spans="1:3" ht="12.75">
      <c r="A79" s="905" t="s">
        <v>612</v>
      </c>
      <c r="B79" s="913"/>
      <c r="C79" s="912">
        <v>2500000</v>
      </c>
    </row>
    <row r="80" spans="1:3" ht="12.75">
      <c r="A80" s="905" t="s">
        <v>613</v>
      </c>
      <c r="B80" s="913"/>
      <c r="C80" s="912">
        <v>500000</v>
      </c>
    </row>
    <row r="81" spans="1:3" ht="12.75">
      <c r="A81" s="905" t="s">
        <v>614</v>
      </c>
      <c r="B81" s="913"/>
      <c r="C81" s="912">
        <v>5250000</v>
      </c>
    </row>
    <row r="82" spans="1:3" ht="12.75">
      <c r="A82" s="905" t="s">
        <v>615</v>
      </c>
      <c r="B82" s="913"/>
      <c r="C82" s="912">
        <v>1250000</v>
      </c>
    </row>
    <row r="83" spans="1:3" ht="12.75">
      <c r="A83" s="905" t="s">
        <v>616</v>
      </c>
      <c r="B83" s="913"/>
      <c r="C83" s="912">
        <v>100000</v>
      </c>
    </row>
    <row r="84" spans="1:3" ht="12.75">
      <c r="A84" s="905" t="s">
        <v>617</v>
      </c>
      <c r="B84" s="913"/>
      <c r="C84" s="912">
        <v>2500100</v>
      </c>
    </row>
    <row r="85" spans="1:3" ht="12.75">
      <c r="A85" s="905" t="s">
        <v>618</v>
      </c>
      <c r="B85" s="913"/>
      <c r="C85" s="912">
        <v>2500000</v>
      </c>
    </row>
    <row r="86" spans="1:3" ht="12.75">
      <c r="A86" s="905" t="s">
        <v>619</v>
      </c>
      <c r="B86" s="913"/>
      <c r="C86" s="912">
        <v>1200000</v>
      </c>
    </row>
    <row r="87" spans="1:3" ht="12.75">
      <c r="A87" s="905" t="s">
        <v>620</v>
      </c>
      <c r="B87" s="913"/>
      <c r="C87" s="912">
        <v>1000000</v>
      </c>
    </row>
    <row r="88" spans="1:3" ht="12.75">
      <c r="A88" s="905" t="s">
        <v>621</v>
      </c>
      <c r="B88" s="913"/>
      <c r="C88" s="912">
        <v>3000000</v>
      </c>
    </row>
    <row r="89" spans="1:3" ht="12.75">
      <c r="A89" s="905" t="s">
        <v>622</v>
      </c>
      <c r="B89" s="913"/>
      <c r="C89" s="912">
        <v>1500000</v>
      </c>
    </row>
    <row r="90" spans="1:3" ht="12.75">
      <c r="A90" s="905" t="s">
        <v>623</v>
      </c>
      <c r="B90" s="913"/>
      <c r="C90" s="912">
        <v>1825000</v>
      </c>
    </row>
    <row r="91" spans="1:3" ht="12.75">
      <c r="A91" s="905" t="s">
        <v>624</v>
      </c>
      <c r="B91" s="913"/>
      <c r="C91" s="912">
        <v>304000</v>
      </c>
    </row>
    <row r="92" spans="1:3" ht="12.75">
      <c r="A92" s="905" t="s">
        <v>625</v>
      </c>
      <c r="B92" s="913"/>
      <c r="C92" s="912">
        <v>100000</v>
      </c>
    </row>
    <row r="93" spans="1:3" ht="12.75">
      <c r="A93" s="905" t="s">
        <v>626</v>
      </c>
      <c r="B93" s="913"/>
      <c r="C93" s="912">
        <v>5000000</v>
      </c>
    </row>
    <row r="94" spans="1:3" ht="12.75">
      <c r="A94" s="899" t="s">
        <v>645</v>
      </c>
      <c r="B94" s="908"/>
      <c r="C94" s="928">
        <v>11154375</v>
      </c>
    </row>
    <row r="95" spans="1:3" ht="12.75">
      <c r="A95" s="902" t="s">
        <v>738</v>
      </c>
      <c r="B95" s="906"/>
      <c r="C95" s="907">
        <v>2676875</v>
      </c>
    </row>
    <row r="96" spans="1:3" ht="12.75">
      <c r="A96" s="905" t="s">
        <v>739</v>
      </c>
      <c r="B96" s="913"/>
      <c r="C96" s="912">
        <v>1950000</v>
      </c>
    </row>
    <row r="97" spans="1:3" ht="12.75">
      <c r="A97" s="905" t="s">
        <v>740</v>
      </c>
      <c r="B97" s="913"/>
      <c r="C97" s="912">
        <v>500000</v>
      </c>
    </row>
    <row r="98" spans="1:3" ht="12.75">
      <c r="A98" s="905" t="s">
        <v>519</v>
      </c>
      <c r="B98" s="913"/>
      <c r="C98" s="912">
        <v>1500000</v>
      </c>
    </row>
    <row r="99" spans="1:3" ht="12.75">
      <c r="A99" s="905" t="s">
        <v>741</v>
      </c>
      <c r="B99" s="913"/>
      <c r="C99" s="912">
        <v>2000000</v>
      </c>
    </row>
    <row r="100" spans="1:3" ht="12.75">
      <c r="A100" s="905" t="s">
        <v>742</v>
      </c>
      <c r="B100" s="913"/>
      <c r="C100" s="912">
        <v>500000</v>
      </c>
    </row>
    <row r="101" spans="1:3" ht="12.75">
      <c r="A101" s="905" t="s">
        <v>743</v>
      </c>
      <c r="B101" s="913"/>
      <c r="C101" s="912">
        <v>500000</v>
      </c>
    </row>
    <row r="102" spans="1:3" ht="12.75">
      <c r="A102" s="905" t="s">
        <v>527</v>
      </c>
      <c r="B102" s="913"/>
      <c r="C102" s="912">
        <v>27500</v>
      </c>
    </row>
    <row r="103" spans="1:3" ht="12.75">
      <c r="A103" s="905" t="s">
        <v>744</v>
      </c>
      <c r="B103" s="913"/>
      <c r="C103" s="912">
        <v>1500000</v>
      </c>
    </row>
    <row r="104" spans="1:3" ht="12.75">
      <c r="A104" s="899" t="s">
        <v>745</v>
      </c>
      <c r="B104" s="928">
        <v>996921</v>
      </c>
      <c r="C104" s="908"/>
    </row>
    <row r="105" spans="1:3" ht="12.75">
      <c r="A105" s="902" t="s">
        <v>557</v>
      </c>
      <c r="B105" s="904">
        <v>500000</v>
      </c>
      <c r="C105" s="903"/>
    </row>
    <row r="106" spans="1:3" ht="12.75">
      <c r="A106" s="911" t="s">
        <v>641</v>
      </c>
      <c r="B106" s="927">
        <v>250000</v>
      </c>
      <c r="C106" s="906"/>
    </row>
    <row r="107" spans="1:3" ht="12.75">
      <c r="A107" s="911" t="s">
        <v>642</v>
      </c>
      <c r="B107" s="927">
        <v>250000</v>
      </c>
      <c r="C107" s="906"/>
    </row>
    <row r="108" spans="1:3" ht="12.75">
      <c r="A108" s="905" t="s">
        <v>140</v>
      </c>
      <c r="B108" s="926">
        <v>196921</v>
      </c>
      <c r="C108" s="913"/>
    </row>
    <row r="109" spans="1:3" ht="12.75">
      <c r="A109" s="905" t="s">
        <v>770</v>
      </c>
      <c r="B109" s="925">
        <v>300000</v>
      </c>
      <c r="C109" s="913"/>
    </row>
    <row r="110" spans="1:3" ht="12.75">
      <c r="A110" s="899" t="s">
        <v>37</v>
      </c>
      <c r="B110" s="908"/>
      <c r="C110" s="928">
        <v>37779100</v>
      </c>
    </row>
    <row r="111" spans="1:3" ht="12.75">
      <c r="A111" s="905" t="s">
        <v>534</v>
      </c>
      <c r="B111" s="913"/>
      <c r="C111" s="912">
        <v>500000</v>
      </c>
    </row>
    <row r="112" spans="1:3" ht="12.75">
      <c r="A112" s="905" t="s">
        <v>535</v>
      </c>
      <c r="B112" s="913"/>
      <c r="C112" s="912">
        <v>5000000</v>
      </c>
    </row>
    <row r="113" spans="1:3" ht="12.75">
      <c r="A113" s="905" t="s">
        <v>636</v>
      </c>
      <c r="B113" s="913"/>
      <c r="C113" s="912">
        <v>1500000</v>
      </c>
    </row>
    <row r="114" spans="1:3" ht="12.75">
      <c r="A114" s="905" t="s">
        <v>537</v>
      </c>
      <c r="B114" s="913"/>
      <c r="C114" s="912">
        <v>500000</v>
      </c>
    </row>
    <row r="115" spans="1:3" ht="12.75">
      <c r="A115" s="905" t="s">
        <v>538</v>
      </c>
      <c r="B115" s="913"/>
      <c r="C115" s="912">
        <v>1750000</v>
      </c>
    </row>
    <row r="116" spans="1:3" ht="12.75">
      <c r="A116" s="905" t="s">
        <v>539</v>
      </c>
      <c r="B116" s="913"/>
      <c r="C116" s="912">
        <v>2500000</v>
      </c>
    </row>
    <row r="117" spans="1:3" ht="12.75">
      <c r="A117" s="905" t="s">
        <v>540</v>
      </c>
      <c r="B117" s="913"/>
      <c r="C117" s="912">
        <v>500000</v>
      </c>
    </row>
    <row r="118" spans="1:3" ht="12.75">
      <c r="A118" s="905" t="s">
        <v>541</v>
      </c>
      <c r="B118" s="913"/>
      <c r="C118" s="912">
        <v>5250000</v>
      </c>
    </row>
    <row r="119" spans="1:3" ht="12.75">
      <c r="A119" s="905" t="s">
        <v>542</v>
      </c>
      <c r="B119" s="913"/>
      <c r="C119" s="912">
        <v>1250000</v>
      </c>
    </row>
    <row r="120" spans="1:3" ht="12.75">
      <c r="A120" s="905" t="s">
        <v>543</v>
      </c>
      <c r="B120" s="913"/>
      <c r="C120" s="912">
        <v>100000</v>
      </c>
    </row>
    <row r="121" spans="1:3" ht="12.75">
      <c r="A121" s="905" t="s">
        <v>544</v>
      </c>
      <c r="B121" s="913"/>
      <c r="C121" s="912">
        <v>2500100</v>
      </c>
    </row>
    <row r="122" spans="1:3" ht="12.75">
      <c r="A122" s="905" t="s">
        <v>637</v>
      </c>
      <c r="B122" s="913"/>
      <c r="C122" s="912">
        <v>2500000</v>
      </c>
    </row>
    <row r="123" spans="1:3" ht="12.75">
      <c r="A123" s="905" t="s">
        <v>546</v>
      </c>
      <c r="B123" s="913"/>
      <c r="C123" s="912">
        <v>1200000</v>
      </c>
    </row>
    <row r="124" spans="1:3" ht="12.75">
      <c r="A124" s="905" t="s">
        <v>547</v>
      </c>
      <c r="B124" s="913"/>
      <c r="C124" s="912">
        <v>1000000</v>
      </c>
    </row>
    <row r="125" spans="1:3" ht="12.75">
      <c r="A125" s="905" t="s">
        <v>548</v>
      </c>
      <c r="B125" s="913"/>
      <c r="C125" s="912">
        <v>3000000</v>
      </c>
    </row>
    <row r="126" spans="1:3" ht="12.75">
      <c r="A126" s="905" t="s">
        <v>549</v>
      </c>
      <c r="B126" s="913"/>
      <c r="C126" s="912">
        <v>1500000</v>
      </c>
    </row>
    <row r="127" spans="1:3" ht="12.75">
      <c r="A127" s="905" t="s">
        <v>550</v>
      </c>
      <c r="B127" s="913"/>
      <c r="C127" s="912">
        <v>1825000</v>
      </c>
    </row>
    <row r="128" spans="1:3" ht="12.75">
      <c r="A128" s="905" t="s">
        <v>551</v>
      </c>
      <c r="B128" s="913"/>
      <c r="C128" s="912">
        <v>100000</v>
      </c>
    </row>
    <row r="129" spans="1:3" ht="12.75">
      <c r="A129" s="905" t="s">
        <v>552</v>
      </c>
      <c r="B129" s="913"/>
      <c r="C129" s="912">
        <v>304000</v>
      </c>
    </row>
    <row r="130" spans="1:3" ht="12.75">
      <c r="A130" s="905" t="s">
        <v>638</v>
      </c>
      <c r="B130" s="913"/>
      <c r="C130" s="912">
        <v>5000000</v>
      </c>
    </row>
    <row r="131" spans="1:3" ht="12.75">
      <c r="A131" s="923" t="s">
        <v>564</v>
      </c>
      <c r="B131" s="907">
        <v>3316191.82</v>
      </c>
      <c r="C131" s="906"/>
    </row>
    <row r="132" spans="1:3" ht="12.75">
      <c r="A132" s="924" t="s">
        <v>185</v>
      </c>
      <c r="B132" s="901">
        <v>86731795</v>
      </c>
      <c r="C132" s="901">
        <v>86731795</v>
      </c>
    </row>
  </sheetData>
  <sheetProtection/>
  <mergeCells count="8">
    <mergeCell ref="B7:C7"/>
    <mergeCell ref="B8:C8"/>
    <mergeCell ref="A1:C1"/>
    <mergeCell ref="A2:C2"/>
    <mergeCell ref="A3:C3"/>
    <mergeCell ref="A4:C4"/>
    <mergeCell ref="A5:C5"/>
    <mergeCell ref="B6:C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92"/>
  <sheetViews>
    <sheetView zoomScalePageLayoutView="0" workbookViewId="0" topLeftCell="A4">
      <selection activeCell="B16" sqref="B16"/>
    </sheetView>
  </sheetViews>
  <sheetFormatPr defaultColWidth="9.140625" defaultRowHeight="12.75"/>
  <cols>
    <col min="1" max="1" width="36.28125" style="0" customWidth="1"/>
    <col min="2" max="2" width="21.28125" style="0" customWidth="1"/>
    <col min="3" max="3" width="25.57421875" style="0" customWidth="1"/>
  </cols>
  <sheetData>
    <row r="1" spans="1:3" ht="15.75">
      <c r="A1" s="1146" t="s">
        <v>493</v>
      </c>
      <c r="B1" s="1146"/>
      <c r="C1" s="1146"/>
    </row>
    <row r="2" spans="1:3" ht="12.75">
      <c r="A2" s="1147" t="s">
        <v>494</v>
      </c>
      <c r="B2" s="1147"/>
      <c r="C2" s="1147"/>
    </row>
    <row r="3" spans="1:3" ht="12.75">
      <c r="A3" s="1148" t="s">
        <v>495</v>
      </c>
      <c r="B3" s="1148"/>
      <c r="C3" s="1148"/>
    </row>
    <row r="4" spans="1:3" ht="15.75">
      <c r="A4" s="1149" t="s">
        <v>496</v>
      </c>
      <c r="B4" s="1149"/>
      <c r="C4" s="1149"/>
    </row>
    <row r="5" spans="1:3" ht="12.75">
      <c r="A5" s="1147" t="s">
        <v>497</v>
      </c>
      <c r="B5" s="1147"/>
      <c r="C5" s="1147"/>
    </row>
    <row r="6" spans="1:3" ht="12.75">
      <c r="A6" s="657" t="s">
        <v>75</v>
      </c>
      <c r="B6" s="1150" t="s">
        <v>493</v>
      </c>
      <c r="C6" s="1151"/>
    </row>
    <row r="7" spans="1:3" ht="12.75">
      <c r="A7" s="658" t="s">
        <v>367</v>
      </c>
      <c r="B7" s="1142" t="s">
        <v>497</v>
      </c>
      <c r="C7" s="1143"/>
    </row>
    <row r="8" spans="1:3" ht="12.75">
      <c r="A8" s="658" t="s">
        <v>75</v>
      </c>
      <c r="B8" s="1144" t="s">
        <v>498</v>
      </c>
      <c r="C8" s="1145"/>
    </row>
    <row r="9" spans="1:3" ht="12.75">
      <c r="A9" s="659" t="s">
        <v>75</v>
      </c>
      <c r="B9" s="660" t="s">
        <v>499</v>
      </c>
      <c r="C9" s="660" t="s">
        <v>500</v>
      </c>
    </row>
    <row r="10" spans="1:3" ht="12.75">
      <c r="A10" s="661" t="s">
        <v>501</v>
      </c>
      <c r="B10" s="662">
        <v>67674956</v>
      </c>
      <c r="C10" s="663"/>
    </row>
    <row r="11" spans="1:3" ht="12.75">
      <c r="A11" s="664" t="s">
        <v>502</v>
      </c>
      <c r="B11" s="665">
        <v>100000</v>
      </c>
      <c r="C11" s="666"/>
    </row>
    <row r="12" spans="1:3" ht="12.75">
      <c r="A12" s="664" t="s">
        <v>371</v>
      </c>
      <c r="B12" s="665">
        <v>40881072</v>
      </c>
      <c r="C12" s="666"/>
    </row>
    <row r="13" spans="1:3" ht="12.75">
      <c r="A13" s="664" t="s">
        <v>503</v>
      </c>
      <c r="B13" s="665">
        <v>100000</v>
      </c>
      <c r="C13" s="666"/>
    </row>
    <row r="14" spans="1:3" ht="12.75">
      <c r="A14" s="664" t="s">
        <v>454</v>
      </c>
      <c r="B14" s="665">
        <v>63940</v>
      </c>
      <c r="C14" s="666"/>
    </row>
    <row r="15" spans="1:3" ht="12.75">
      <c r="A15" s="664" t="s">
        <v>504</v>
      </c>
      <c r="B15" s="665">
        <v>91817</v>
      </c>
      <c r="C15" s="666"/>
    </row>
    <row r="16" spans="1:3" ht="12.75">
      <c r="A16" s="664" t="s">
        <v>133</v>
      </c>
      <c r="B16" s="665">
        <v>160000</v>
      </c>
      <c r="C16" s="666"/>
    </row>
    <row r="17" spans="1:3" ht="12.75">
      <c r="A17" s="664" t="s">
        <v>505</v>
      </c>
      <c r="B17" s="665">
        <v>16698127</v>
      </c>
      <c r="C17" s="666"/>
    </row>
    <row r="18" spans="1:3" ht="12.75">
      <c r="A18" s="664" t="s">
        <v>506</v>
      </c>
      <c r="B18" s="665">
        <v>9000000</v>
      </c>
      <c r="C18" s="666"/>
    </row>
    <row r="19" spans="1:3" ht="12.75">
      <c r="A19" s="664" t="s">
        <v>507</v>
      </c>
      <c r="B19" s="665">
        <v>20000</v>
      </c>
      <c r="C19" s="666"/>
    </row>
    <row r="20" spans="1:3" ht="12.75">
      <c r="A20" s="664" t="s">
        <v>136</v>
      </c>
      <c r="B20" s="665">
        <v>560000</v>
      </c>
      <c r="C20" s="666"/>
    </row>
    <row r="21" spans="1:3" ht="12.75">
      <c r="A21" s="661" t="s">
        <v>508</v>
      </c>
      <c r="B21" s="667"/>
      <c r="C21" s="668">
        <v>45675745</v>
      </c>
    </row>
    <row r="22" spans="1:3" ht="12.75">
      <c r="A22" s="664" t="s">
        <v>509</v>
      </c>
      <c r="B22" s="666"/>
      <c r="C22" s="665">
        <v>500000</v>
      </c>
    </row>
    <row r="23" spans="1:3" ht="12.75">
      <c r="A23" s="664" t="s">
        <v>510</v>
      </c>
      <c r="B23" s="666"/>
      <c r="C23" s="665">
        <v>6000000</v>
      </c>
    </row>
    <row r="24" spans="1:3" ht="12.75">
      <c r="A24" s="664" t="s">
        <v>511</v>
      </c>
      <c r="B24" s="666"/>
      <c r="C24" s="665">
        <v>1500000</v>
      </c>
    </row>
    <row r="25" spans="1:3" ht="12.75">
      <c r="A25" s="664" t="s">
        <v>512</v>
      </c>
      <c r="B25" s="666"/>
      <c r="C25" s="665">
        <v>500000</v>
      </c>
    </row>
    <row r="26" spans="1:3" ht="12.75">
      <c r="A26" s="664" t="s">
        <v>513</v>
      </c>
      <c r="B26" s="666"/>
      <c r="C26" s="665">
        <v>1750000</v>
      </c>
    </row>
    <row r="27" spans="1:3" ht="12.75">
      <c r="A27" s="664" t="s">
        <v>514</v>
      </c>
      <c r="B27" s="666"/>
      <c r="C27" s="665">
        <v>3000000</v>
      </c>
    </row>
    <row r="28" spans="1:3" ht="12.75">
      <c r="A28" s="664" t="s">
        <v>515</v>
      </c>
      <c r="B28" s="666"/>
      <c r="C28" s="665">
        <v>500000</v>
      </c>
    </row>
    <row r="29" spans="1:3" ht="12.75">
      <c r="A29" s="664" t="s">
        <v>516</v>
      </c>
      <c r="B29" s="666"/>
      <c r="C29" s="665">
        <v>5500000</v>
      </c>
    </row>
    <row r="30" spans="1:3" ht="12.75">
      <c r="A30" s="664" t="s">
        <v>517</v>
      </c>
      <c r="B30" s="666"/>
      <c r="C30" s="665">
        <v>1250000</v>
      </c>
    </row>
    <row r="31" spans="1:3" ht="12.75">
      <c r="A31" s="664" t="s">
        <v>518</v>
      </c>
      <c r="B31" s="666"/>
      <c r="C31" s="665">
        <v>100000</v>
      </c>
    </row>
    <row r="32" spans="1:3" ht="12.75">
      <c r="A32" s="664" t="s">
        <v>519</v>
      </c>
      <c r="B32" s="666"/>
      <c r="C32" s="665">
        <v>4000100</v>
      </c>
    </row>
    <row r="33" spans="1:3" ht="12.75">
      <c r="A33" s="664" t="s">
        <v>520</v>
      </c>
      <c r="B33" s="666"/>
      <c r="C33" s="665">
        <v>2250000</v>
      </c>
    </row>
    <row r="34" spans="1:3" ht="12.75">
      <c r="A34" s="664" t="s">
        <v>521</v>
      </c>
      <c r="B34" s="666"/>
      <c r="C34" s="665">
        <v>2700000</v>
      </c>
    </row>
    <row r="35" spans="1:3" ht="12.75">
      <c r="A35" s="664" t="s">
        <v>522</v>
      </c>
      <c r="B35" s="666"/>
      <c r="C35" s="665">
        <v>1000000</v>
      </c>
    </row>
    <row r="36" spans="1:3" ht="12.75">
      <c r="A36" s="664" t="s">
        <v>523</v>
      </c>
      <c r="B36" s="666"/>
      <c r="C36" s="665">
        <v>3400000</v>
      </c>
    </row>
    <row r="37" spans="1:3" ht="12.75">
      <c r="A37" s="664" t="s">
        <v>524</v>
      </c>
      <c r="B37" s="666"/>
      <c r="C37" s="665">
        <v>2000000</v>
      </c>
    </row>
    <row r="38" spans="1:3" ht="12.75">
      <c r="A38" s="664" t="s">
        <v>525</v>
      </c>
      <c r="B38" s="666"/>
      <c r="C38" s="665">
        <v>1825000</v>
      </c>
    </row>
    <row r="39" spans="1:3" ht="12.75">
      <c r="A39" s="664" t="s">
        <v>526</v>
      </c>
      <c r="B39" s="666"/>
      <c r="C39" s="665">
        <v>1800645</v>
      </c>
    </row>
    <row r="40" spans="1:3" ht="12.75">
      <c r="A40" s="664" t="s">
        <v>527</v>
      </c>
      <c r="B40" s="666"/>
      <c r="C40" s="665">
        <v>100000</v>
      </c>
    </row>
    <row r="41" spans="1:3" ht="12.75">
      <c r="A41" s="664" t="s">
        <v>528</v>
      </c>
      <c r="B41" s="666"/>
      <c r="C41" s="665">
        <v>6000000</v>
      </c>
    </row>
    <row r="42" spans="1:3" ht="12.75">
      <c r="A42" s="661" t="s">
        <v>39</v>
      </c>
      <c r="B42" s="668">
        <v>1946669</v>
      </c>
      <c r="C42" s="668">
        <v>15600</v>
      </c>
    </row>
    <row r="43" spans="1:3" ht="12.75">
      <c r="A43" s="669" t="s">
        <v>529</v>
      </c>
      <c r="B43" s="670">
        <v>1946669</v>
      </c>
      <c r="C43" s="670">
        <v>15600</v>
      </c>
    </row>
    <row r="44" spans="1:3" ht="12.75">
      <c r="A44" s="661" t="s">
        <v>6</v>
      </c>
      <c r="B44" s="668">
        <v>1201324</v>
      </c>
      <c r="C44" s="667"/>
    </row>
    <row r="45" spans="1:3" ht="12.75">
      <c r="A45" s="669" t="s">
        <v>273</v>
      </c>
      <c r="B45" s="670">
        <v>335430</v>
      </c>
      <c r="C45" s="671"/>
    </row>
    <row r="46" spans="1:3" ht="12.75">
      <c r="A46" s="669" t="s">
        <v>530</v>
      </c>
      <c r="B46" s="670">
        <v>53263</v>
      </c>
      <c r="C46" s="671"/>
    </row>
    <row r="47" spans="1:3" ht="12.75">
      <c r="A47" s="672" t="s">
        <v>360</v>
      </c>
      <c r="B47" s="665">
        <v>239242</v>
      </c>
      <c r="C47" s="666"/>
    </row>
    <row r="48" spans="1:3" ht="12.75">
      <c r="A48" s="664" t="s">
        <v>531</v>
      </c>
      <c r="B48" s="665">
        <v>355500</v>
      </c>
      <c r="C48" s="666"/>
    </row>
    <row r="49" spans="1:3" ht="12.75">
      <c r="A49" s="664" t="s">
        <v>361</v>
      </c>
      <c r="B49" s="665">
        <v>9210</v>
      </c>
      <c r="C49" s="666"/>
    </row>
    <row r="50" spans="1:3" ht="12.75">
      <c r="A50" s="664" t="s">
        <v>362</v>
      </c>
      <c r="B50" s="665">
        <v>41235</v>
      </c>
      <c r="C50" s="666"/>
    </row>
    <row r="51" spans="1:3" ht="12.75">
      <c r="A51" s="664" t="s">
        <v>249</v>
      </c>
      <c r="B51" s="665">
        <v>82000</v>
      </c>
      <c r="C51" s="666"/>
    </row>
    <row r="52" spans="1:3" ht="12.75">
      <c r="A52" s="664" t="s">
        <v>363</v>
      </c>
      <c r="B52" s="665">
        <v>8944</v>
      </c>
      <c r="C52" s="666"/>
    </row>
    <row r="53" spans="1:3" ht="12.75">
      <c r="A53" s="664" t="s">
        <v>532</v>
      </c>
      <c r="B53" s="665">
        <v>76500</v>
      </c>
      <c r="C53" s="666"/>
    </row>
    <row r="54" spans="1:3" ht="12.75">
      <c r="A54" s="661" t="s">
        <v>533</v>
      </c>
      <c r="B54" s="667"/>
      <c r="C54" s="668">
        <v>37279100</v>
      </c>
    </row>
    <row r="55" spans="1:3" ht="12.75">
      <c r="A55" s="664" t="s">
        <v>534</v>
      </c>
      <c r="B55" s="666"/>
      <c r="C55" s="665">
        <v>500000</v>
      </c>
    </row>
    <row r="56" spans="1:3" ht="12.75">
      <c r="A56" s="664" t="s">
        <v>535</v>
      </c>
      <c r="B56" s="666"/>
      <c r="C56" s="665">
        <v>5000000</v>
      </c>
    </row>
    <row r="57" spans="1:3" ht="12.75">
      <c r="A57" s="664" t="s">
        <v>536</v>
      </c>
      <c r="B57" s="666"/>
      <c r="C57" s="665">
        <v>1500000</v>
      </c>
    </row>
    <row r="58" spans="1:3" ht="12.75">
      <c r="A58" s="664" t="s">
        <v>537</v>
      </c>
      <c r="B58" s="666"/>
      <c r="C58" s="665">
        <v>500000</v>
      </c>
    </row>
    <row r="59" spans="1:3" ht="12.75">
      <c r="A59" s="664" t="s">
        <v>538</v>
      </c>
      <c r="B59" s="666"/>
      <c r="C59" s="665">
        <v>1750000</v>
      </c>
    </row>
    <row r="60" spans="1:3" ht="12.75">
      <c r="A60" s="664" t="s">
        <v>539</v>
      </c>
      <c r="B60" s="666"/>
      <c r="C60" s="665">
        <v>2500000</v>
      </c>
    </row>
    <row r="61" spans="1:3" ht="12.75">
      <c r="A61" s="664" t="s">
        <v>540</v>
      </c>
      <c r="B61" s="666"/>
      <c r="C61" s="665">
        <v>500000</v>
      </c>
    </row>
    <row r="62" spans="1:3" ht="12.75">
      <c r="A62" s="664" t="s">
        <v>541</v>
      </c>
      <c r="B62" s="666"/>
      <c r="C62" s="665">
        <v>5000000</v>
      </c>
    </row>
    <row r="63" spans="1:3" ht="12.75">
      <c r="A63" s="664" t="s">
        <v>542</v>
      </c>
      <c r="B63" s="666"/>
      <c r="C63" s="665">
        <v>1250000</v>
      </c>
    </row>
    <row r="64" spans="1:3" ht="12.75">
      <c r="A64" s="664" t="s">
        <v>543</v>
      </c>
      <c r="B64" s="666"/>
      <c r="C64" s="665">
        <v>100000</v>
      </c>
    </row>
    <row r="65" spans="1:3" ht="12.75">
      <c r="A65" s="664" t="s">
        <v>544</v>
      </c>
      <c r="B65" s="666"/>
      <c r="C65" s="665">
        <v>2500100</v>
      </c>
    </row>
    <row r="66" spans="1:3" ht="12.75">
      <c r="A66" s="664" t="s">
        <v>545</v>
      </c>
      <c r="B66" s="666"/>
      <c r="C66" s="665">
        <v>2250000</v>
      </c>
    </row>
    <row r="67" spans="1:3" ht="12.75">
      <c r="A67" s="664" t="s">
        <v>546</v>
      </c>
      <c r="B67" s="666"/>
      <c r="C67" s="665">
        <v>1200000</v>
      </c>
    </row>
    <row r="68" spans="1:3" ht="12.75">
      <c r="A68" s="664" t="s">
        <v>547</v>
      </c>
      <c r="B68" s="666"/>
      <c r="C68" s="665">
        <v>1000000</v>
      </c>
    </row>
    <row r="69" spans="1:3" ht="12.75">
      <c r="A69" s="664" t="s">
        <v>548</v>
      </c>
      <c r="B69" s="666"/>
      <c r="C69" s="665">
        <v>3000000</v>
      </c>
    </row>
    <row r="70" spans="1:3" ht="12.75">
      <c r="A70" s="664" t="s">
        <v>549</v>
      </c>
      <c r="B70" s="666"/>
      <c r="C70" s="665">
        <v>1500000</v>
      </c>
    </row>
    <row r="71" spans="1:3" ht="12.75">
      <c r="A71" s="664" t="s">
        <v>550</v>
      </c>
      <c r="B71" s="666"/>
      <c r="C71" s="665">
        <v>1825000</v>
      </c>
    </row>
    <row r="72" spans="1:3" ht="12.75">
      <c r="A72" s="664" t="s">
        <v>551</v>
      </c>
      <c r="B72" s="666"/>
      <c r="C72" s="665">
        <v>100000</v>
      </c>
    </row>
    <row r="73" spans="1:3" ht="12.75">
      <c r="A73" s="664" t="s">
        <v>552</v>
      </c>
      <c r="B73" s="666"/>
      <c r="C73" s="665">
        <v>304000</v>
      </c>
    </row>
    <row r="74" spans="1:3" ht="12.75">
      <c r="A74" s="664" t="s">
        <v>553</v>
      </c>
      <c r="B74" s="666"/>
      <c r="C74" s="665">
        <v>5000000</v>
      </c>
    </row>
    <row r="75" spans="1:3" ht="12.75">
      <c r="A75" s="661" t="s">
        <v>554</v>
      </c>
      <c r="B75" s="668">
        <v>10073308</v>
      </c>
      <c r="C75" s="668">
        <v>202555</v>
      </c>
    </row>
    <row r="76" spans="1:3" ht="12.75">
      <c r="A76" s="669" t="s">
        <v>359</v>
      </c>
      <c r="B76" s="670">
        <v>2891600</v>
      </c>
      <c r="C76" s="670">
        <v>202555</v>
      </c>
    </row>
    <row r="77" spans="1:3" ht="12.75">
      <c r="A77" s="669" t="s">
        <v>555</v>
      </c>
      <c r="B77" s="670">
        <v>28946</v>
      </c>
      <c r="C77" s="671"/>
    </row>
    <row r="78" spans="1:3" ht="12.75">
      <c r="A78" s="669" t="s">
        <v>556</v>
      </c>
      <c r="B78" s="670">
        <v>160762</v>
      </c>
      <c r="C78" s="671"/>
    </row>
    <row r="79" spans="1:3" ht="12.75">
      <c r="A79" s="669" t="s">
        <v>557</v>
      </c>
      <c r="B79" s="670">
        <v>500000</v>
      </c>
      <c r="C79" s="671"/>
    </row>
    <row r="80" spans="1:3" ht="12.75">
      <c r="A80" s="669" t="s">
        <v>459</v>
      </c>
      <c r="B80" s="670">
        <v>1592000</v>
      </c>
      <c r="C80" s="671"/>
    </row>
    <row r="81" spans="1:3" ht="12.75">
      <c r="A81" s="664" t="s">
        <v>558</v>
      </c>
      <c r="B81" s="665">
        <v>2400000</v>
      </c>
      <c r="C81" s="666"/>
    </row>
    <row r="82" spans="1:3" ht="12.75">
      <c r="A82" s="664" t="s">
        <v>559</v>
      </c>
      <c r="B82" s="665">
        <v>2500000</v>
      </c>
      <c r="C82" s="666"/>
    </row>
    <row r="83" spans="1:3" ht="12.75">
      <c r="A83" s="661" t="s">
        <v>560</v>
      </c>
      <c r="B83" s="668">
        <v>1008477</v>
      </c>
      <c r="C83" s="667"/>
    </row>
    <row r="84" spans="1:3" ht="12.75">
      <c r="A84" s="669" t="s">
        <v>491</v>
      </c>
      <c r="B84" s="670">
        <v>607434</v>
      </c>
      <c r="C84" s="671"/>
    </row>
    <row r="85" spans="1:3" ht="12.75">
      <c r="A85" s="664" t="s">
        <v>492</v>
      </c>
      <c r="B85" s="665">
        <v>20071</v>
      </c>
      <c r="C85" s="666"/>
    </row>
    <row r="86" spans="1:3" ht="12.75">
      <c r="A86" s="664" t="s">
        <v>561</v>
      </c>
      <c r="B86" s="665">
        <v>24220</v>
      </c>
      <c r="C86" s="666"/>
    </row>
    <row r="87" spans="1:3" ht="12.75">
      <c r="A87" s="664" t="s">
        <v>562</v>
      </c>
      <c r="B87" s="665">
        <v>2091</v>
      </c>
      <c r="C87" s="666"/>
    </row>
    <row r="88" spans="1:3" ht="12.75">
      <c r="A88" s="664" t="s">
        <v>128</v>
      </c>
      <c r="B88" s="665">
        <v>10000</v>
      </c>
      <c r="C88" s="666"/>
    </row>
    <row r="89" spans="1:3" ht="12.75">
      <c r="A89" s="672" t="s">
        <v>358</v>
      </c>
      <c r="B89" s="665">
        <v>314161</v>
      </c>
      <c r="C89" s="666"/>
    </row>
    <row r="90" spans="1:3" ht="12.75">
      <c r="A90" s="664" t="s">
        <v>563</v>
      </c>
      <c r="B90" s="665">
        <v>30500</v>
      </c>
      <c r="C90" s="666"/>
    </row>
    <row r="91" spans="1:3" ht="12.75">
      <c r="A91" s="673" t="s">
        <v>564</v>
      </c>
      <c r="B91" s="670">
        <v>1268266</v>
      </c>
      <c r="C91" s="671"/>
    </row>
    <row r="92" spans="1:3" ht="12.75">
      <c r="A92" s="674" t="s">
        <v>185</v>
      </c>
      <c r="B92" s="675">
        <v>83173000</v>
      </c>
      <c r="C92" s="675">
        <v>83173000</v>
      </c>
    </row>
  </sheetData>
  <sheetProtection/>
  <mergeCells count="8">
    <mergeCell ref="B7:C7"/>
    <mergeCell ref="B8:C8"/>
    <mergeCell ref="A1:C1"/>
    <mergeCell ref="A2:C2"/>
    <mergeCell ref="A3:C3"/>
    <mergeCell ref="A4:C4"/>
    <mergeCell ref="A5:C5"/>
    <mergeCell ref="B6:C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92"/>
  <sheetViews>
    <sheetView zoomScalePageLayoutView="0" workbookViewId="0" topLeftCell="A55">
      <selection activeCell="D64" sqref="D64"/>
    </sheetView>
  </sheetViews>
  <sheetFormatPr defaultColWidth="9.140625" defaultRowHeight="12.75"/>
  <cols>
    <col min="1" max="1" width="38.57421875" style="0" customWidth="1"/>
    <col min="2" max="2" width="25.28125" style="0" customWidth="1"/>
    <col min="3" max="3" width="21.57421875" style="0" customWidth="1"/>
  </cols>
  <sheetData>
    <row r="1" spans="1:3" ht="15.75">
      <c r="A1" s="1156" t="s">
        <v>493</v>
      </c>
      <c r="B1" s="1156"/>
      <c r="C1" s="1156"/>
    </row>
    <row r="2" spans="1:3" ht="12.75">
      <c r="A2" s="1157" t="s">
        <v>494</v>
      </c>
      <c r="B2" s="1157"/>
      <c r="C2" s="1157"/>
    </row>
    <row r="3" spans="1:3" ht="12.75">
      <c r="A3" s="1158" t="s">
        <v>495</v>
      </c>
      <c r="B3" s="1158"/>
      <c r="C3" s="1158"/>
    </row>
    <row r="4" spans="1:3" ht="15.75">
      <c r="A4" s="1159" t="s">
        <v>496</v>
      </c>
      <c r="B4" s="1159"/>
      <c r="C4" s="1159"/>
    </row>
    <row r="5" spans="1:3" ht="12.75">
      <c r="A5" s="1157" t="s">
        <v>497</v>
      </c>
      <c r="B5" s="1157"/>
      <c r="C5" s="1157"/>
    </row>
    <row r="6" spans="1:3" ht="12.75">
      <c r="A6" s="676" t="s">
        <v>75</v>
      </c>
      <c r="B6" s="1160" t="s">
        <v>493</v>
      </c>
      <c r="C6" s="1161"/>
    </row>
    <row r="7" spans="1:3" ht="12.75">
      <c r="A7" s="677" t="s">
        <v>367</v>
      </c>
      <c r="B7" s="1152" t="s">
        <v>497</v>
      </c>
      <c r="C7" s="1153"/>
    </row>
    <row r="8" spans="1:3" ht="12.75">
      <c r="A8" s="677" t="s">
        <v>75</v>
      </c>
      <c r="B8" s="1154" t="s">
        <v>498</v>
      </c>
      <c r="C8" s="1155"/>
    </row>
    <row r="9" spans="1:3" ht="12.75">
      <c r="A9" s="678" t="s">
        <v>75</v>
      </c>
      <c r="B9" s="679" t="s">
        <v>499</v>
      </c>
      <c r="C9" s="679" t="s">
        <v>500</v>
      </c>
    </row>
    <row r="10" spans="1:3" ht="12.75">
      <c r="A10" s="680" t="s">
        <v>501</v>
      </c>
      <c r="B10" s="681">
        <v>67674956</v>
      </c>
      <c r="C10" s="682"/>
    </row>
    <row r="11" spans="1:3" ht="12.75">
      <c r="A11" s="683" t="s">
        <v>502</v>
      </c>
      <c r="B11" s="684">
        <v>100000</v>
      </c>
      <c r="C11" s="685"/>
    </row>
    <row r="12" spans="1:3" ht="12.75">
      <c r="A12" s="683" t="s">
        <v>371</v>
      </c>
      <c r="B12" s="684">
        <v>40881072</v>
      </c>
      <c r="C12" s="685"/>
    </row>
    <row r="13" spans="1:3" ht="12.75">
      <c r="A13" s="683" t="s">
        <v>503</v>
      </c>
      <c r="B13" s="684">
        <v>100000</v>
      </c>
      <c r="C13" s="685"/>
    </row>
    <row r="14" spans="1:3" ht="12.75">
      <c r="A14" s="683" t="s">
        <v>454</v>
      </c>
      <c r="B14" s="684">
        <v>63940</v>
      </c>
      <c r="C14" s="685"/>
    </row>
    <row r="15" spans="1:3" ht="12.75">
      <c r="A15" s="683" t="s">
        <v>504</v>
      </c>
      <c r="B15" s="684">
        <v>91817</v>
      </c>
      <c r="C15" s="685"/>
    </row>
    <row r="16" spans="1:3" ht="12.75">
      <c r="A16" s="683" t="s">
        <v>133</v>
      </c>
      <c r="B16" s="684">
        <v>160000</v>
      </c>
      <c r="C16" s="685"/>
    </row>
    <row r="17" spans="1:3" ht="12.75">
      <c r="A17" s="683" t="s">
        <v>505</v>
      </c>
      <c r="B17" s="684">
        <v>16698127</v>
      </c>
      <c r="C17" s="685"/>
    </row>
    <row r="18" spans="1:3" ht="12.75">
      <c r="A18" s="683" t="s">
        <v>506</v>
      </c>
      <c r="B18" s="684">
        <v>9000000</v>
      </c>
      <c r="C18" s="685"/>
    </row>
    <row r="19" spans="1:3" ht="12.75">
      <c r="A19" s="683" t="s">
        <v>507</v>
      </c>
      <c r="B19" s="684">
        <v>20000</v>
      </c>
      <c r="C19" s="685"/>
    </row>
    <row r="20" spans="1:3" ht="12.75">
      <c r="A20" s="683" t="s">
        <v>136</v>
      </c>
      <c r="B20" s="684">
        <v>560000</v>
      </c>
      <c r="C20" s="685"/>
    </row>
    <row r="21" spans="1:3" ht="12.75">
      <c r="A21" s="680" t="s">
        <v>508</v>
      </c>
      <c r="B21" s="686"/>
      <c r="C21" s="687">
        <v>45675745</v>
      </c>
    </row>
    <row r="22" spans="1:3" ht="12.75">
      <c r="A22" s="683" t="s">
        <v>509</v>
      </c>
      <c r="B22" s="685"/>
      <c r="C22" s="684">
        <v>500000</v>
      </c>
    </row>
    <row r="23" spans="1:3" ht="12.75">
      <c r="A23" s="683" t="s">
        <v>510</v>
      </c>
      <c r="B23" s="685"/>
      <c r="C23" s="684">
        <v>6000000</v>
      </c>
    </row>
    <row r="24" spans="1:3" ht="12.75">
      <c r="A24" s="683" t="s">
        <v>511</v>
      </c>
      <c r="B24" s="685"/>
      <c r="C24" s="684">
        <v>1500000</v>
      </c>
    </row>
    <row r="25" spans="1:3" ht="12.75">
      <c r="A25" s="683" t="s">
        <v>512</v>
      </c>
      <c r="B25" s="685"/>
      <c r="C25" s="684">
        <v>500000</v>
      </c>
    </row>
    <row r="26" spans="1:3" ht="12.75">
      <c r="A26" s="683" t="s">
        <v>513</v>
      </c>
      <c r="B26" s="685"/>
      <c r="C26" s="684">
        <v>1750000</v>
      </c>
    </row>
    <row r="27" spans="1:3" ht="12.75">
      <c r="A27" s="683" t="s">
        <v>514</v>
      </c>
      <c r="B27" s="685"/>
      <c r="C27" s="684">
        <v>3000000</v>
      </c>
    </row>
    <row r="28" spans="1:3" ht="12.75">
      <c r="A28" s="683" t="s">
        <v>515</v>
      </c>
      <c r="B28" s="685"/>
      <c r="C28" s="684">
        <v>500000</v>
      </c>
    </row>
    <row r="29" spans="1:3" ht="12.75">
      <c r="A29" s="683" t="s">
        <v>516</v>
      </c>
      <c r="B29" s="685"/>
      <c r="C29" s="684">
        <v>5500000</v>
      </c>
    </row>
    <row r="30" spans="1:3" ht="12.75">
      <c r="A30" s="683" t="s">
        <v>517</v>
      </c>
      <c r="B30" s="685"/>
      <c r="C30" s="684">
        <v>1250000</v>
      </c>
    </row>
    <row r="31" spans="1:3" ht="12.75">
      <c r="A31" s="683" t="s">
        <v>518</v>
      </c>
      <c r="B31" s="685"/>
      <c r="C31" s="684">
        <v>100000</v>
      </c>
    </row>
    <row r="32" spans="1:3" ht="12.75">
      <c r="A32" s="683" t="s">
        <v>519</v>
      </c>
      <c r="B32" s="685"/>
      <c r="C32" s="684">
        <v>4000100</v>
      </c>
    </row>
    <row r="33" spans="1:3" ht="12.75">
      <c r="A33" s="683" t="s">
        <v>520</v>
      </c>
      <c r="B33" s="685"/>
      <c r="C33" s="684">
        <v>2250000</v>
      </c>
    </row>
    <row r="34" spans="1:3" ht="12.75">
      <c r="A34" s="683" t="s">
        <v>521</v>
      </c>
      <c r="B34" s="685"/>
      <c r="C34" s="684">
        <v>2700000</v>
      </c>
    </row>
    <row r="35" spans="1:3" ht="12.75">
      <c r="A35" s="683" t="s">
        <v>522</v>
      </c>
      <c r="B35" s="685"/>
      <c r="C35" s="684">
        <v>1000000</v>
      </c>
    </row>
    <row r="36" spans="1:3" ht="12.75">
      <c r="A36" s="683" t="s">
        <v>523</v>
      </c>
      <c r="B36" s="685"/>
      <c r="C36" s="684">
        <v>3400000</v>
      </c>
    </row>
    <row r="37" spans="1:3" ht="12.75">
      <c r="A37" s="683" t="s">
        <v>524</v>
      </c>
      <c r="B37" s="685"/>
      <c r="C37" s="684">
        <v>2000000</v>
      </c>
    </row>
    <row r="38" spans="1:3" ht="12.75">
      <c r="A38" s="683" t="s">
        <v>525</v>
      </c>
      <c r="B38" s="685"/>
      <c r="C38" s="684">
        <v>1825000</v>
      </c>
    </row>
    <row r="39" spans="1:3" ht="12.75">
      <c r="A39" s="683" t="s">
        <v>526</v>
      </c>
      <c r="B39" s="685"/>
      <c r="C39" s="684">
        <v>1800645</v>
      </c>
    </row>
    <row r="40" spans="1:3" ht="12.75">
      <c r="A40" s="683" t="s">
        <v>527</v>
      </c>
      <c r="B40" s="685"/>
      <c r="C40" s="684">
        <v>100000</v>
      </c>
    </row>
    <row r="41" spans="1:3" ht="12.75">
      <c r="A41" s="683" t="s">
        <v>528</v>
      </c>
      <c r="B41" s="685"/>
      <c r="C41" s="684">
        <v>6000000</v>
      </c>
    </row>
    <row r="42" spans="1:3" ht="12.75">
      <c r="A42" s="680" t="s">
        <v>39</v>
      </c>
      <c r="B42" s="687">
        <v>1946669</v>
      </c>
      <c r="C42" s="687">
        <v>15600</v>
      </c>
    </row>
    <row r="43" spans="1:3" ht="12.75">
      <c r="A43" s="688" t="s">
        <v>529</v>
      </c>
      <c r="B43" s="689">
        <v>1946669</v>
      </c>
      <c r="C43" s="689">
        <v>15600</v>
      </c>
    </row>
    <row r="44" spans="1:3" ht="12.75">
      <c r="A44" s="680" t="s">
        <v>6</v>
      </c>
      <c r="B44" s="687">
        <v>1201324</v>
      </c>
      <c r="C44" s="686"/>
    </row>
    <row r="45" spans="1:3" ht="12.75">
      <c r="A45" s="688" t="s">
        <v>273</v>
      </c>
      <c r="B45" s="689">
        <v>335430</v>
      </c>
      <c r="C45" s="690"/>
    </row>
    <row r="46" spans="1:3" ht="12.75">
      <c r="A46" s="688" t="s">
        <v>530</v>
      </c>
      <c r="B46" s="689">
        <v>53263</v>
      </c>
      <c r="C46" s="690"/>
    </row>
    <row r="47" spans="1:3" ht="12.75">
      <c r="A47" s="691" t="s">
        <v>360</v>
      </c>
      <c r="B47" s="684">
        <v>239242</v>
      </c>
      <c r="C47" s="685"/>
    </row>
    <row r="48" spans="1:3" ht="12.75">
      <c r="A48" s="683" t="s">
        <v>531</v>
      </c>
      <c r="B48" s="684">
        <v>355500</v>
      </c>
      <c r="C48" s="685"/>
    </row>
    <row r="49" spans="1:3" ht="12.75">
      <c r="A49" s="683" t="s">
        <v>361</v>
      </c>
      <c r="B49" s="684">
        <v>9210</v>
      </c>
      <c r="C49" s="685"/>
    </row>
    <row r="50" spans="1:3" ht="12.75">
      <c r="A50" s="683" t="s">
        <v>362</v>
      </c>
      <c r="B50" s="684">
        <v>41235</v>
      </c>
      <c r="C50" s="685"/>
    </row>
    <row r="51" spans="1:3" ht="12.75">
      <c r="A51" s="683" t="s">
        <v>249</v>
      </c>
      <c r="B51" s="684">
        <v>82000</v>
      </c>
      <c r="C51" s="685"/>
    </row>
    <row r="52" spans="1:3" ht="12.75">
      <c r="A52" s="683" t="s">
        <v>363</v>
      </c>
      <c r="B52" s="684">
        <v>8944</v>
      </c>
      <c r="C52" s="685"/>
    </row>
    <row r="53" spans="1:3" ht="12.75">
      <c r="A53" s="683" t="s">
        <v>532</v>
      </c>
      <c r="B53" s="684">
        <v>76500</v>
      </c>
      <c r="C53" s="685"/>
    </row>
    <row r="54" spans="1:3" ht="12.75">
      <c r="A54" s="680" t="s">
        <v>533</v>
      </c>
      <c r="B54" s="686"/>
      <c r="C54" s="687">
        <v>37279100</v>
      </c>
    </row>
    <row r="55" spans="1:3" ht="12.75">
      <c r="A55" s="683" t="s">
        <v>534</v>
      </c>
      <c r="B55" s="685"/>
      <c r="C55" s="684">
        <v>500000</v>
      </c>
    </row>
    <row r="56" spans="1:3" ht="12.75">
      <c r="A56" s="683" t="s">
        <v>535</v>
      </c>
      <c r="B56" s="685"/>
      <c r="C56" s="684">
        <v>5000000</v>
      </c>
    </row>
    <row r="57" spans="1:3" ht="12.75">
      <c r="A57" s="683" t="s">
        <v>536</v>
      </c>
      <c r="B57" s="685"/>
      <c r="C57" s="684">
        <v>1500000</v>
      </c>
    </row>
    <row r="58" spans="1:3" ht="12.75">
      <c r="A58" s="683" t="s">
        <v>537</v>
      </c>
      <c r="B58" s="685"/>
      <c r="C58" s="684">
        <v>500000</v>
      </c>
    </row>
    <row r="59" spans="1:3" ht="12.75">
      <c r="A59" s="683" t="s">
        <v>538</v>
      </c>
      <c r="B59" s="685"/>
      <c r="C59" s="684">
        <v>1750000</v>
      </c>
    </row>
    <row r="60" spans="1:3" ht="12.75">
      <c r="A60" s="683" t="s">
        <v>539</v>
      </c>
      <c r="B60" s="685"/>
      <c r="C60" s="684">
        <v>2500000</v>
      </c>
    </row>
    <row r="61" spans="1:3" ht="12.75">
      <c r="A61" s="683" t="s">
        <v>540</v>
      </c>
      <c r="B61" s="685"/>
      <c r="C61" s="684">
        <v>500000</v>
      </c>
    </row>
    <row r="62" spans="1:3" ht="12.75">
      <c r="A62" s="683" t="s">
        <v>541</v>
      </c>
      <c r="B62" s="685"/>
      <c r="C62" s="684">
        <v>5000000</v>
      </c>
    </row>
    <row r="63" spans="1:3" ht="12.75">
      <c r="A63" s="683" t="s">
        <v>542</v>
      </c>
      <c r="B63" s="685"/>
      <c r="C63" s="684">
        <v>1250000</v>
      </c>
    </row>
    <row r="64" spans="1:3" ht="12.75">
      <c r="A64" s="683" t="s">
        <v>543</v>
      </c>
      <c r="B64" s="685"/>
      <c r="C64" s="684">
        <v>100000</v>
      </c>
    </row>
    <row r="65" spans="1:3" ht="12.75">
      <c r="A65" s="683" t="s">
        <v>544</v>
      </c>
      <c r="B65" s="685"/>
      <c r="C65" s="684">
        <v>2500100</v>
      </c>
    </row>
    <row r="66" spans="1:3" ht="12.75">
      <c r="A66" s="683" t="s">
        <v>545</v>
      </c>
      <c r="B66" s="685"/>
      <c r="C66" s="684">
        <v>2250000</v>
      </c>
    </row>
    <row r="67" spans="1:3" ht="12.75">
      <c r="A67" s="683" t="s">
        <v>546</v>
      </c>
      <c r="B67" s="685"/>
      <c r="C67" s="684">
        <v>1200000</v>
      </c>
    </row>
    <row r="68" spans="1:3" ht="12.75">
      <c r="A68" s="683" t="s">
        <v>547</v>
      </c>
      <c r="B68" s="685"/>
      <c r="C68" s="684">
        <v>1000000</v>
      </c>
    </row>
    <row r="69" spans="1:3" ht="12.75">
      <c r="A69" s="683" t="s">
        <v>548</v>
      </c>
      <c r="B69" s="685"/>
      <c r="C69" s="684">
        <v>3000000</v>
      </c>
    </row>
    <row r="70" spans="1:3" ht="12.75">
      <c r="A70" s="683" t="s">
        <v>549</v>
      </c>
      <c r="B70" s="685"/>
      <c r="C70" s="684">
        <v>1500000</v>
      </c>
    </row>
    <row r="71" spans="1:3" ht="12.75">
      <c r="A71" s="683" t="s">
        <v>550</v>
      </c>
      <c r="B71" s="685"/>
      <c r="C71" s="684">
        <v>1825000</v>
      </c>
    </row>
    <row r="72" spans="1:3" ht="12.75">
      <c r="A72" s="683" t="s">
        <v>551</v>
      </c>
      <c r="B72" s="685"/>
      <c r="C72" s="684">
        <v>100000</v>
      </c>
    </row>
    <row r="73" spans="1:3" ht="12.75">
      <c r="A73" s="683" t="s">
        <v>552</v>
      </c>
      <c r="B73" s="685"/>
      <c r="C73" s="684">
        <v>304000</v>
      </c>
    </row>
    <row r="74" spans="1:3" ht="12.75">
      <c r="A74" s="683" t="s">
        <v>553</v>
      </c>
      <c r="B74" s="685"/>
      <c r="C74" s="684">
        <v>5000000</v>
      </c>
    </row>
    <row r="75" spans="1:3" ht="12.75">
      <c r="A75" s="680" t="s">
        <v>554</v>
      </c>
      <c r="B75" s="687">
        <v>10073308</v>
      </c>
      <c r="C75" s="687">
        <v>202555</v>
      </c>
    </row>
    <row r="76" spans="1:3" ht="12.75">
      <c r="A76" s="688" t="s">
        <v>359</v>
      </c>
      <c r="B76" s="689">
        <v>2891600</v>
      </c>
      <c r="C76" s="689">
        <v>202555</v>
      </c>
    </row>
    <row r="77" spans="1:3" ht="12.75">
      <c r="A77" s="688" t="s">
        <v>555</v>
      </c>
      <c r="B77" s="689">
        <v>28946</v>
      </c>
      <c r="C77" s="690"/>
    </row>
    <row r="78" spans="1:3" ht="12.75">
      <c r="A78" s="688" t="s">
        <v>556</v>
      </c>
      <c r="B78" s="689">
        <v>160762</v>
      </c>
      <c r="C78" s="690"/>
    </row>
    <row r="79" spans="1:3" ht="12.75">
      <c r="A79" s="688" t="s">
        <v>557</v>
      </c>
      <c r="B79" s="689">
        <v>500000</v>
      </c>
      <c r="C79" s="690"/>
    </row>
    <row r="80" spans="1:3" ht="12.75">
      <c r="A80" s="688" t="s">
        <v>459</v>
      </c>
      <c r="B80" s="689">
        <v>1592000</v>
      </c>
      <c r="C80" s="690"/>
    </row>
    <row r="81" spans="1:3" ht="12.75">
      <c r="A81" s="683" t="s">
        <v>558</v>
      </c>
      <c r="B81" s="684">
        <v>2400000</v>
      </c>
      <c r="C81" s="685"/>
    </row>
    <row r="82" spans="1:3" ht="12.75">
      <c r="A82" s="683" t="s">
        <v>559</v>
      </c>
      <c r="B82" s="684">
        <v>2500000</v>
      </c>
      <c r="C82" s="685"/>
    </row>
    <row r="83" spans="1:3" ht="12.75">
      <c r="A83" s="680" t="s">
        <v>560</v>
      </c>
      <c r="B83" s="687">
        <v>1008477</v>
      </c>
      <c r="C83" s="686"/>
    </row>
    <row r="84" spans="1:3" ht="12.75">
      <c r="A84" s="688" t="s">
        <v>491</v>
      </c>
      <c r="B84" s="689">
        <v>607434</v>
      </c>
      <c r="C84" s="690"/>
    </row>
    <row r="85" spans="1:3" ht="12.75">
      <c r="A85" s="683" t="s">
        <v>492</v>
      </c>
      <c r="B85" s="684">
        <v>20071</v>
      </c>
      <c r="C85" s="685"/>
    </row>
    <row r="86" spans="1:3" ht="12.75">
      <c r="A86" s="683" t="s">
        <v>561</v>
      </c>
      <c r="B86" s="684">
        <v>24220</v>
      </c>
      <c r="C86" s="685"/>
    </row>
    <row r="87" spans="1:3" ht="12.75">
      <c r="A87" s="683" t="s">
        <v>562</v>
      </c>
      <c r="B87" s="684">
        <v>2091</v>
      </c>
      <c r="C87" s="685"/>
    </row>
    <row r="88" spans="1:3" ht="12.75">
      <c r="A88" s="683" t="s">
        <v>128</v>
      </c>
      <c r="B88" s="684">
        <v>10000</v>
      </c>
      <c r="C88" s="685"/>
    </row>
    <row r="89" spans="1:3" ht="12.75">
      <c r="A89" s="691" t="s">
        <v>358</v>
      </c>
      <c r="B89" s="684">
        <v>314161</v>
      </c>
      <c r="C89" s="685"/>
    </row>
    <row r="90" spans="1:3" ht="12.75">
      <c r="A90" s="683" t="s">
        <v>563</v>
      </c>
      <c r="B90" s="684">
        <v>30500</v>
      </c>
      <c r="C90" s="685"/>
    </row>
    <row r="91" spans="1:3" ht="12.75">
      <c r="A91" s="692" t="s">
        <v>564</v>
      </c>
      <c r="B91" s="689">
        <v>1268266</v>
      </c>
      <c r="C91" s="690"/>
    </row>
    <row r="92" spans="1:3" ht="12.75">
      <c r="A92" s="693" t="s">
        <v>185</v>
      </c>
      <c r="B92" s="694">
        <v>83173000</v>
      </c>
      <c r="C92" s="694">
        <v>83173000</v>
      </c>
    </row>
  </sheetData>
  <sheetProtection/>
  <mergeCells count="8">
    <mergeCell ref="B7:C7"/>
    <mergeCell ref="B8:C8"/>
    <mergeCell ref="A1:C1"/>
    <mergeCell ref="A2:C2"/>
    <mergeCell ref="A3:C3"/>
    <mergeCell ref="A4:C4"/>
    <mergeCell ref="A5:C5"/>
    <mergeCell ref="B6:C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W8"/>
  <sheetViews>
    <sheetView zoomScalePageLayoutView="0" workbookViewId="0" topLeftCell="A1">
      <selection activeCell="T23" sqref="T23"/>
    </sheetView>
  </sheetViews>
  <sheetFormatPr defaultColWidth="7.7109375" defaultRowHeight="12.75"/>
  <cols>
    <col min="1" max="1" width="10.00390625" style="577" bestFit="1" customWidth="1"/>
    <col min="2" max="2" width="7.28125" style="577" bestFit="1" customWidth="1"/>
    <col min="3" max="3" width="9.28125" style="577" bestFit="1" customWidth="1"/>
    <col min="4" max="5" width="10.28125" style="577" bestFit="1" customWidth="1"/>
    <col min="6" max="6" width="9.28125" style="577" bestFit="1" customWidth="1"/>
    <col min="7" max="8" width="10.28125" style="577" bestFit="1" customWidth="1"/>
    <col min="9" max="9" width="9.28125" style="577" bestFit="1" customWidth="1"/>
    <col min="10" max="11" width="10.28125" style="577" bestFit="1" customWidth="1"/>
    <col min="12" max="12" width="9.28125" style="577" bestFit="1" customWidth="1"/>
    <col min="13" max="19" width="10.28125" style="577" bestFit="1" customWidth="1"/>
    <col min="20" max="21" width="9.28125" style="577" bestFit="1" customWidth="1"/>
    <col min="22" max="22" width="10.28125" style="577" bestFit="1" customWidth="1"/>
    <col min="23" max="23" width="11.8515625" style="577" bestFit="1" customWidth="1"/>
    <col min="24" max="16384" width="7.7109375" style="577" customWidth="1"/>
  </cols>
  <sheetData>
    <row r="1" spans="3:22" ht="12.75">
      <c r="C1" s="1162" t="s">
        <v>659</v>
      </c>
      <c r="D1" s="1162"/>
      <c r="E1" s="1162"/>
      <c r="F1" s="1162"/>
      <c r="G1" s="1162"/>
      <c r="H1" s="1162"/>
      <c r="I1" s="1162"/>
      <c r="J1" s="1162"/>
      <c r="K1" s="1162"/>
      <c r="L1" s="1162"/>
      <c r="M1" s="1162"/>
      <c r="N1" s="1162"/>
      <c r="O1" s="1162"/>
      <c r="P1" s="1162"/>
      <c r="Q1" s="1162"/>
      <c r="R1" s="1162"/>
      <c r="S1" s="1162"/>
      <c r="T1" s="1162"/>
      <c r="U1" s="1162"/>
      <c r="V1" s="1162"/>
    </row>
    <row r="2" spans="1:23" s="820" customFormat="1" ht="51.75" customHeight="1">
      <c r="A2" s="822"/>
      <c r="B2" s="822"/>
      <c r="C2" s="821" t="s">
        <v>126</v>
      </c>
      <c r="D2" s="821" t="s">
        <v>157</v>
      </c>
      <c r="E2" s="821" t="s">
        <v>348</v>
      </c>
      <c r="F2" s="821" t="s">
        <v>159</v>
      </c>
      <c r="G2" s="821" t="s">
        <v>349</v>
      </c>
      <c r="H2" s="821" t="s">
        <v>180</v>
      </c>
      <c r="I2" s="821" t="s">
        <v>350</v>
      </c>
      <c r="J2" s="821" t="s">
        <v>351</v>
      </c>
      <c r="K2" s="821" t="s">
        <v>648</v>
      </c>
      <c r="L2" s="821" t="s">
        <v>156</v>
      </c>
      <c r="M2" s="821" t="s">
        <v>158</v>
      </c>
      <c r="N2" s="821" t="s">
        <v>160</v>
      </c>
      <c r="O2" s="821" t="s">
        <v>489</v>
      </c>
      <c r="P2" s="821" t="s">
        <v>155</v>
      </c>
      <c r="Q2" s="821" t="s">
        <v>352</v>
      </c>
      <c r="R2" s="821" t="s">
        <v>353</v>
      </c>
      <c r="S2" s="821" t="s">
        <v>354</v>
      </c>
      <c r="T2" s="821" t="s">
        <v>153</v>
      </c>
      <c r="U2" s="821" t="s">
        <v>152</v>
      </c>
      <c r="V2" s="821" t="s">
        <v>154</v>
      </c>
      <c r="W2" s="823" t="s">
        <v>14</v>
      </c>
    </row>
    <row r="3" spans="1:23" ht="25.5">
      <c r="A3" s="1163" t="s">
        <v>658</v>
      </c>
      <c r="B3" s="824" t="s">
        <v>389</v>
      </c>
      <c r="C3" s="825">
        <v>50000</v>
      </c>
      <c r="D3" s="825">
        <v>500000</v>
      </c>
      <c r="E3" s="825">
        <v>150000</v>
      </c>
      <c r="F3" s="825">
        <v>50000</v>
      </c>
      <c r="G3" s="825">
        <v>175000</v>
      </c>
      <c r="H3" s="825">
        <v>250000</v>
      </c>
      <c r="I3" s="825">
        <v>50000</v>
      </c>
      <c r="J3" s="825">
        <v>500000</v>
      </c>
      <c r="K3" s="825">
        <v>125000</v>
      </c>
      <c r="L3" s="825">
        <v>10000</v>
      </c>
      <c r="M3" s="825">
        <v>250010</v>
      </c>
      <c r="N3" s="825">
        <v>120000</v>
      </c>
      <c r="O3" s="825">
        <v>225000</v>
      </c>
      <c r="P3" s="825">
        <v>150000</v>
      </c>
      <c r="Q3" s="825">
        <v>100000</v>
      </c>
      <c r="R3" s="825">
        <v>300000</v>
      </c>
      <c r="S3" s="825">
        <v>182500</v>
      </c>
      <c r="T3" s="825">
        <v>10000</v>
      </c>
      <c r="U3" s="825">
        <v>30400</v>
      </c>
      <c r="V3" s="825">
        <v>500000</v>
      </c>
      <c r="W3" s="826">
        <f>SUM(C3:V3)</f>
        <v>3727910</v>
      </c>
    </row>
    <row r="4" spans="1:23" ht="25.5">
      <c r="A4" s="1163"/>
      <c r="B4" s="824" t="s">
        <v>662</v>
      </c>
      <c r="C4" s="825">
        <f>C3*10</f>
        <v>500000</v>
      </c>
      <c r="D4" s="825">
        <f aca="true" t="shared" si="0" ref="D4:V4">D3*10</f>
        <v>5000000</v>
      </c>
      <c r="E4" s="825">
        <f t="shared" si="0"/>
        <v>1500000</v>
      </c>
      <c r="F4" s="825">
        <f t="shared" si="0"/>
        <v>500000</v>
      </c>
      <c r="G4" s="825">
        <f t="shared" si="0"/>
        <v>1750000</v>
      </c>
      <c r="H4" s="825">
        <f t="shared" si="0"/>
        <v>2500000</v>
      </c>
      <c r="I4" s="825">
        <f t="shared" si="0"/>
        <v>500000</v>
      </c>
      <c r="J4" s="825">
        <f t="shared" si="0"/>
        <v>5000000</v>
      </c>
      <c r="K4" s="825">
        <f t="shared" si="0"/>
        <v>1250000</v>
      </c>
      <c r="L4" s="825">
        <f t="shared" si="0"/>
        <v>100000</v>
      </c>
      <c r="M4" s="825">
        <f t="shared" si="0"/>
        <v>2500100</v>
      </c>
      <c r="N4" s="825">
        <f t="shared" si="0"/>
        <v>1200000</v>
      </c>
      <c r="O4" s="825">
        <f t="shared" si="0"/>
        <v>2250000</v>
      </c>
      <c r="P4" s="825">
        <f t="shared" si="0"/>
        <v>1500000</v>
      </c>
      <c r="Q4" s="825">
        <f t="shared" si="0"/>
        <v>1000000</v>
      </c>
      <c r="R4" s="825">
        <f t="shared" si="0"/>
        <v>3000000</v>
      </c>
      <c r="S4" s="825">
        <f t="shared" si="0"/>
        <v>1825000</v>
      </c>
      <c r="T4" s="825">
        <f t="shared" si="0"/>
        <v>100000</v>
      </c>
      <c r="U4" s="825">
        <f t="shared" si="0"/>
        <v>304000</v>
      </c>
      <c r="V4" s="825">
        <f t="shared" si="0"/>
        <v>5000000</v>
      </c>
      <c r="W4" s="825">
        <f>IF((SUM(C4:V4)=(W3*10)),W3*10,0)</f>
        <v>37279100</v>
      </c>
    </row>
    <row r="5" spans="1:23" ht="13.5" thickBot="1">
      <c r="A5" s="826" t="s">
        <v>660</v>
      </c>
      <c r="B5" s="827" t="s">
        <v>663</v>
      </c>
      <c r="C5" s="828"/>
      <c r="D5" s="828"/>
      <c r="E5" s="828"/>
      <c r="F5" s="828"/>
      <c r="G5" s="828"/>
      <c r="H5" s="828"/>
      <c r="I5" s="828"/>
      <c r="J5" s="828">
        <v>25000</v>
      </c>
      <c r="K5" s="828"/>
      <c r="L5" s="828"/>
      <c r="M5" s="828"/>
      <c r="N5" s="828"/>
      <c r="O5" s="828">
        <f>15000+10000</f>
        <v>25000</v>
      </c>
      <c r="P5" s="828"/>
      <c r="Q5" s="828"/>
      <c r="R5" s="828"/>
      <c r="S5" s="828"/>
      <c r="T5" s="828"/>
      <c r="U5" s="828"/>
      <c r="V5" s="828"/>
      <c r="W5" s="828"/>
    </row>
    <row r="6" spans="1:23" ht="25.5">
      <c r="A6" s="1164" t="s">
        <v>661</v>
      </c>
      <c r="B6" s="832" t="s">
        <v>389</v>
      </c>
      <c r="C6" s="833">
        <f>C3+C5</f>
        <v>50000</v>
      </c>
      <c r="D6" s="833">
        <f aca="true" t="shared" si="1" ref="D6:V6">D3+D5</f>
        <v>500000</v>
      </c>
      <c r="E6" s="833">
        <f t="shared" si="1"/>
        <v>150000</v>
      </c>
      <c r="F6" s="833">
        <f t="shared" si="1"/>
        <v>50000</v>
      </c>
      <c r="G6" s="833">
        <f t="shared" si="1"/>
        <v>175000</v>
      </c>
      <c r="H6" s="833">
        <f t="shared" si="1"/>
        <v>250000</v>
      </c>
      <c r="I6" s="833">
        <f t="shared" si="1"/>
        <v>50000</v>
      </c>
      <c r="J6" s="833">
        <f t="shared" si="1"/>
        <v>525000</v>
      </c>
      <c r="K6" s="833">
        <f t="shared" si="1"/>
        <v>125000</v>
      </c>
      <c r="L6" s="833">
        <f t="shared" si="1"/>
        <v>10000</v>
      </c>
      <c r="M6" s="833">
        <f t="shared" si="1"/>
        <v>250010</v>
      </c>
      <c r="N6" s="833">
        <f t="shared" si="1"/>
        <v>120000</v>
      </c>
      <c r="O6" s="833">
        <f t="shared" si="1"/>
        <v>250000</v>
      </c>
      <c r="P6" s="833">
        <f t="shared" si="1"/>
        <v>150000</v>
      </c>
      <c r="Q6" s="833">
        <f t="shared" si="1"/>
        <v>100000</v>
      </c>
      <c r="R6" s="833">
        <f t="shared" si="1"/>
        <v>300000</v>
      </c>
      <c r="S6" s="833">
        <f t="shared" si="1"/>
        <v>182500</v>
      </c>
      <c r="T6" s="833">
        <f t="shared" si="1"/>
        <v>10000</v>
      </c>
      <c r="U6" s="833">
        <f t="shared" si="1"/>
        <v>30400</v>
      </c>
      <c r="V6" s="833">
        <f t="shared" si="1"/>
        <v>500000</v>
      </c>
      <c r="W6" s="830">
        <f>SUM(C6:V6)</f>
        <v>3777910</v>
      </c>
    </row>
    <row r="7" spans="1:23" ht="26.25" thickBot="1">
      <c r="A7" s="1164"/>
      <c r="B7" s="834" t="s">
        <v>662</v>
      </c>
      <c r="C7" s="835">
        <f>C6*10</f>
        <v>500000</v>
      </c>
      <c r="D7" s="835">
        <f aca="true" t="shared" si="2" ref="D7:V7">D6*10</f>
        <v>5000000</v>
      </c>
      <c r="E7" s="835">
        <f t="shared" si="2"/>
        <v>1500000</v>
      </c>
      <c r="F7" s="835">
        <f t="shared" si="2"/>
        <v>500000</v>
      </c>
      <c r="G7" s="835">
        <f t="shared" si="2"/>
        <v>1750000</v>
      </c>
      <c r="H7" s="835">
        <f t="shared" si="2"/>
        <v>2500000</v>
      </c>
      <c r="I7" s="835">
        <f t="shared" si="2"/>
        <v>500000</v>
      </c>
      <c r="J7" s="835">
        <f t="shared" si="2"/>
        <v>5250000</v>
      </c>
      <c r="K7" s="835">
        <f t="shared" si="2"/>
        <v>1250000</v>
      </c>
      <c r="L7" s="835">
        <f t="shared" si="2"/>
        <v>100000</v>
      </c>
      <c r="M7" s="835">
        <f t="shared" si="2"/>
        <v>2500100</v>
      </c>
      <c r="N7" s="835">
        <f t="shared" si="2"/>
        <v>1200000</v>
      </c>
      <c r="O7" s="835">
        <f t="shared" si="2"/>
        <v>2500000</v>
      </c>
      <c r="P7" s="835">
        <f t="shared" si="2"/>
        <v>1500000</v>
      </c>
      <c r="Q7" s="835">
        <f t="shared" si="2"/>
        <v>1000000</v>
      </c>
      <c r="R7" s="835">
        <f t="shared" si="2"/>
        <v>3000000</v>
      </c>
      <c r="S7" s="835">
        <f t="shared" si="2"/>
        <v>1825000</v>
      </c>
      <c r="T7" s="835">
        <f t="shared" si="2"/>
        <v>100000</v>
      </c>
      <c r="U7" s="835">
        <f t="shared" si="2"/>
        <v>304000</v>
      </c>
      <c r="V7" s="835">
        <f t="shared" si="2"/>
        <v>5000000</v>
      </c>
      <c r="W7" s="831">
        <f>SUM(C7:V7)</f>
        <v>37779100</v>
      </c>
    </row>
    <row r="8" spans="1:23" ht="12.75">
      <c r="A8" s="825"/>
      <c r="B8" s="829"/>
      <c r="C8" s="829"/>
      <c r="D8" s="829"/>
      <c r="E8" s="829"/>
      <c r="F8" s="829"/>
      <c r="G8" s="829"/>
      <c r="H8" s="829"/>
      <c r="I8" s="829"/>
      <c r="J8" s="829"/>
      <c r="K8" s="829"/>
      <c r="L8" s="829"/>
      <c r="M8" s="829"/>
      <c r="N8" s="829"/>
      <c r="O8" s="829"/>
      <c r="P8" s="829"/>
      <c r="Q8" s="829"/>
      <c r="R8" s="829"/>
      <c r="S8" s="829"/>
      <c r="T8" s="829"/>
      <c r="U8" s="829"/>
      <c r="V8" s="829"/>
      <c r="W8" s="829"/>
    </row>
  </sheetData>
  <sheetProtection/>
  <mergeCells count="3">
    <mergeCell ref="C1:V1"/>
    <mergeCell ref="A3:A4"/>
    <mergeCell ref="A6:A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E11" sqref="E11"/>
    </sheetView>
  </sheetViews>
  <sheetFormatPr defaultColWidth="9.140625" defaultRowHeight="12.75"/>
  <cols>
    <col min="1" max="1" width="4.7109375" style="215" customWidth="1"/>
    <col min="2" max="2" width="8.7109375" style="215" customWidth="1"/>
    <col min="3" max="3" width="23.140625" style="215" customWidth="1"/>
    <col min="4" max="4" width="12.57421875" style="215" customWidth="1"/>
    <col min="5" max="5" width="11.28125" style="215" customWidth="1"/>
    <col min="6" max="6" width="13.140625" style="215" customWidth="1"/>
    <col min="7" max="7" width="12.28125" style="215" customWidth="1"/>
    <col min="8" max="8" width="15.57421875" style="215" bestFit="1" customWidth="1"/>
    <col min="9" max="10" width="12.28125" style="215" customWidth="1"/>
    <col min="11" max="11" width="14.57421875" style="215" customWidth="1"/>
    <col min="12" max="12" width="14.140625" style="215" bestFit="1" customWidth="1"/>
    <col min="13" max="13" width="14.140625" style="215" customWidth="1"/>
    <col min="14" max="14" width="9.140625" style="215" customWidth="1"/>
    <col min="15" max="15" width="9.28125" style="215" bestFit="1" customWidth="1"/>
    <col min="16" max="16384" width="9.140625" style="215" customWidth="1"/>
  </cols>
  <sheetData>
    <row r="1" spans="1:11" ht="27">
      <c r="A1" s="1009" t="s">
        <v>125</v>
      </c>
      <c r="B1" s="1009"/>
      <c r="C1" s="1009"/>
      <c r="D1" s="1009"/>
      <c r="E1" s="1009"/>
      <c r="F1" s="1009"/>
      <c r="G1" s="1009"/>
      <c r="H1" s="1009"/>
      <c r="I1" s="1009"/>
      <c r="J1" s="1009"/>
      <c r="K1" s="1009"/>
    </row>
    <row r="2" spans="1:11" ht="27">
      <c r="A2" s="302"/>
      <c r="B2" s="302"/>
      <c r="C2" s="302"/>
      <c r="D2" s="302"/>
      <c r="E2" s="302"/>
      <c r="F2" s="302"/>
      <c r="G2" s="302"/>
      <c r="H2" s="302"/>
      <c r="I2" s="302"/>
      <c r="J2" s="302"/>
      <c r="K2" s="302"/>
    </row>
    <row r="3" spans="1:11" ht="20.25">
      <c r="A3" s="266" t="s">
        <v>260</v>
      </c>
      <c r="B3" s="267"/>
      <c r="C3" s="267"/>
      <c r="D3" s="267"/>
      <c r="E3" s="268"/>
      <c r="F3" s="269" t="s">
        <v>261</v>
      </c>
      <c r="G3" s="270"/>
      <c r="H3" s="271" t="s">
        <v>275</v>
      </c>
      <c r="I3" s="272" t="s">
        <v>262</v>
      </c>
      <c r="J3" s="270"/>
      <c r="K3" s="273" t="s">
        <v>674</v>
      </c>
    </row>
    <row r="4" spans="1:2" ht="15.75">
      <c r="A4" s="274"/>
      <c r="B4" s="274"/>
    </row>
    <row r="5" spans="1:11" ht="15.75">
      <c r="A5" s="275" t="s">
        <v>263</v>
      </c>
      <c r="B5" s="276"/>
      <c r="C5" s="277"/>
      <c r="D5" s="270"/>
      <c r="E5" s="270"/>
      <c r="F5" s="278" t="s">
        <v>264</v>
      </c>
      <c r="G5" s="270"/>
      <c r="H5" s="270"/>
      <c r="I5" s="270"/>
      <c r="J5" s="270"/>
      <c r="K5" s="279"/>
    </row>
    <row r="6" spans="1:11" s="216" customFormat="1" ht="54">
      <c r="A6" s="280" t="s">
        <v>166</v>
      </c>
      <c r="B6" s="1007" t="s">
        <v>265</v>
      </c>
      <c r="C6" s="1008"/>
      <c r="D6" s="281" t="s">
        <v>649</v>
      </c>
      <c r="E6" s="282" t="s">
        <v>266</v>
      </c>
      <c r="F6" s="282" t="s">
        <v>267</v>
      </c>
      <c r="G6" s="282" t="s">
        <v>268</v>
      </c>
      <c r="H6" s="282" t="s">
        <v>269</v>
      </c>
      <c r="I6" s="282" t="s">
        <v>270</v>
      </c>
      <c r="J6" s="282" t="s">
        <v>271</v>
      </c>
      <c r="K6" s="283" t="s">
        <v>650</v>
      </c>
    </row>
    <row r="7" spans="1:11" ht="15.75">
      <c r="A7" s="284"/>
      <c r="B7" s="274"/>
      <c r="D7" s="285" t="s">
        <v>8</v>
      </c>
      <c r="E7" s="286" t="s">
        <v>8</v>
      </c>
      <c r="F7" s="286" t="s">
        <v>8</v>
      </c>
      <c r="G7" s="286" t="s">
        <v>8</v>
      </c>
      <c r="H7" s="286" t="s">
        <v>8</v>
      </c>
      <c r="I7" s="286" t="s">
        <v>272</v>
      </c>
      <c r="J7" s="286" t="s">
        <v>8</v>
      </c>
      <c r="K7" s="286" t="s">
        <v>8</v>
      </c>
    </row>
    <row r="8" spans="1:13" s="42" customFormat="1" ht="18">
      <c r="A8" s="287" t="s">
        <v>17</v>
      </c>
      <c r="B8" s="42" t="s">
        <v>273</v>
      </c>
      <c r="D8" s="289">
        <v>335943</v>
      </c>
      <c r="E8" s="289">
        <v>0</v>
      </c>
      <c r="F8" s="289">
        <f>'20-Dep'!G9+'20-Dep'!G10</f>
        <v>0</v>
      </c>
      <c r="G8" s="288">
        <v>0</v>
      </c>
      <c r="H8" s="288">
        <f>+E8+D8+F8-G8</f>
        <v>335943</v>
      </c>
      <c r="I8" s="290">
        <v>0.1</v>
      </c>
      <c r="J8" s="288">
        <f>ROUND((+H8-(E8/2))*I8,0)</f>
        <v>33594</v>
      </c>
      <c r="K8" s="288">
        <f>+H8-J8</f>
        <v>302349</v>
      </c>
      <c r="L8" s="217"/>
      <c r="M8" s="217"/>
    </row>
    <row r="9" spans="1:15" s="42" customFormat="1" ht="18">
      <c r="A9" s="287" t="s">
        <v>18</v>
      </c>
      <c r="B9" s="42" t="s">
        <v>591</v>
      </c>
      <c r="D9" s="289">
        <v>878846</v>
      </c>
      <c r="E9" s="289">
        <v>0</v>
      </c>
      <c r="F9" s="289">
        <v>0</v>
      </c>
      <c r="G9" s="289">
        <v>0</v>
      </c>
      <c r="H9" s="289">
        <f>+E9+D9+F9-G9</f>
        <v>878846</v>
      </c>
      <c r="I9" s="290">
        <v>0.1</v>
      </c>
      <c r="J9" s="289">
        <f>ROUND((+H9-(E9/2))*I9,0)</f>
        <v>87885</v>
      </c>
      <c r="K9" s="289">
        <f>+H9-J9</f>
        <v>790961</v>
      </c>
      <c r="L9" s="217"/>
      <c r="M9" s="215"/>
      <c r="N9" s="215"/>
      <c r="O9" s="215"/>
    </row>
    <row r="10" spans="1:15" s="42" customFormat="1" ht="18">
      <c r="A10" s="287" t="s">
        <v>19</v>
      </c>
      <c r="B10" s="42" t="s">
        <v>250</v>
      </c>
      <c r="D10" s="289">
        <v>2280</v>
      </c>
      <c r="E10" s="289">
        <v>0</v>
      </c>
      <c r="F10" s="289">
        <v>0</v>
      </c>
      <c r="G10" s="289">
        <v>0</v>
      </c>
      <c r="H10" s="289">
        <f>+E10+D10+F10-G10</f>
        <v>2280</v>
      </c>
      <c r="I10" s="290">
        <v>0.4</v>
      </c>
      <c r="J10" s="289">
        <f>ROUND((+H10-(E10/2))*I10,0)</f>
        <v>912</v>
      </c>
      <c r="K10" s="289">
        <f>+H10-J10</f>
        <v>1368</v>
      </c>
      <c r="L10" s="217"/>
      <c r="M10" s="215"/>
      <c r="N10" s="215"/>
      <c r="O10" s="215"/>
    </row>
    <row r="11" spans="1:15" s="42" customFormat="1" ht="18">
      <c r="A11" s="287" t="s">
        <v>21</v>
      </c>
      <c r="B11" s="42" t="s">
        <v>250</v>
      </c>
      <c r="D11" s="289">
        <v>188038</v>
      </c>
      <c r="E11" s="886">
        <v>0</v>
      </c>
      <c r="F11" s="289">
        <v>0</v>
      </c>
      <c r="G11" s="289">
        <v>0</v>
      </c>
      <c r="H11" s="289">
        <f>+E11+D11+F11-G11</f>
        <v>188038</v>
      </c>
      <c r="I11" s="290">
        <v>0.15</v>
      </c>
      <c r="J11" s="289">
        <f>ROUND((+H11-(E11/2))*I11,0)</f>
        <v>28206</v>
      </c>
      <c r="K11" s="289">
        <f>+H11-J11</f>
        <v>159832</v>
      </c>
      <c r="L11" s="217"/>
      <c r="M11" s="215"/>
      <c r="N11" s="215"/>
      <c r="O11" s="215"/>
    </row>
    <row r="12" spans="1:15" s="42" customFormat="1" ht="18">
      <c r="A12" s="634" t="s">
        <v>22</v>
      </c>
      <c r="B12" s="42" t="s">
        <v>250</v>
      </c>
      <c r="D12" s="289">
        <v>1600</v>
      </c>
      <c r="E12" s="289">
        <v>0</v>
      </c>
      <c r="F12" s="289">
        <v>0</v>
      </c>
      <c r="G12" s="289">
        <v>0</v>
      </c>
      <c r="H12" s="289">
        <f>+E12+D12+F12-G12</f>
        <v>1600</v>
      </c>
      <c r="I12" s="291">
        <v>0.4</v>
      </c>
      <c r="J12" s="289">
        <f>ROUND((+H12-(E12/2))*I12,0)</f>
        <v>640</v>
      </c>
      <c r="K12" s="289">
        <f>+H12-J12</f>
        <v>960</v>
      </c>
      <c r="L12" s="217"/>
      <c r="M12" s="215"/>
      <c r="N12" s="215"/>
      <c r="O12" s="215"/>
    </row>
    <row r="13" spans="1:15" s="42" customFormat="1" ht="18.75" thickBot="1">
      <c r="A13" s="298" t="s">
        <v>248</v>
      </c>
      <c r="B13" s="292"/>
      <c r="C13" s="293"/>
      <c r="D13" s="294">
        <f>SUM(D8:D12)</f>
        <v>1406707</v>
      </c>
      <c r="E13" s="294">
        <f>SUM(E8:E11)</f>
        <v>0</v>
      </c>
      <c r="F13" s="294">
        <f>SUM(F8:F12)</f>
        <v>0</v>
      </c>
      <c r="G13" s="294">
        <f>SUM(G8:G12)</f>
        <v>0</v>
      </c>
      <c r="H13" s="294">
        <f>SUM(H8:H12)</f>
        <v>1406707</v>
      </c>
      <c r="I13" s="295"/>
      <c r="J13" s="294">
        <f>SUM(J8:J12)</f>
        <v>151237</v>
      </c>
      <c r="K13" s="294">
        <f>SUM(K8:K12)</f>
        <v>1255470</v>
      </c>
      <c r="L13" s="218"/>
      <c r="M13" s="215"/>
      <c r="N13" s="215"/>
      <c r="O13" s="215"/>
    </row>
    <row r="14" spans="1:15" s="42" customFormat="1" ht="18.75" thickTop="1">
      <c r="A14" s="4"/>
      <c r="D14" s="296"/>
      <c r="E14" s="296"/>
      <c r="F14" s="296"/>
      <c r="G14" s="297"/>
      <c r="H14" s="297"/>
      <c r="I14" s="297"/>
      <c r="J14" s="297"/>
      <c r="K14" s="297"/>
      <c r="L14" s="218"/>
      <c r="M14" s="215"/>
      <c r="N14" s="215"/>
      <c r="O14" s="215"/>
    </row>
    <row r="35" ht="15.75">
      <c r="H35" s="797"/>
    </row>
    <row r="36" ht="15.75">
      <c r="J36" s="796"/>
    </row>
    <row r="37" ht="15.75">
      <c r="H37" s="797"/>
    </row>
  </sheetData>
  <sheetProtection/>
  <mergeCells count="2">
    <mergeCell ref="B6:C6"/>
    <mergeCell ref="A1:K1"/>
  </mergeCells>
  <printOptions/>
  <pageMargins left="0.2755905511811024" right="0.2755905511811024" top="0.7874015748031497" bottom="0.7874015748031497" header="0.5118110236220472" footer="0.5118110236220472"/>
  <pageSetup horizontalDpi="180" verticalDpi="180" orientation="landscape" paperSize="9" r:id="rId3"/>
  <legacyDrawing r:id="rId2"/>
</worksheet>
</file>

<file path=xl/worksheets/sheet20.xml><?xml version="1.0" encoding="utf-8"?>
<worksheet xmlns="http://schemas.openxmlformats.org/spreadsheetml/2006/main" xmlns:r="http://schemas.openxmlformats.org/officeDocument/2006/relationships">
  <dimension ref="A2:P43"/>
  <sheetViews>
    <sheetView zoomScalePageLayoutView="0" workbookViewId="0" topLeftCell="A1">
      <selection activeCell="L23" sqref="L23"/>
    </sheetView>
  </sheetViews>
  <sheetFormatPr defaultColWidth="9.140625" defaultRowHeight="12.75"/>
  <cols>
    <col min="1" max="1" width="6.28125" style="0" customWidth="1"/>
    <col min="5" max="5" width="15.140625" style="0" customWidth="1"/>
    <col min="6" max="6" width="14.57421875" style="0" bestFit="1" customWidth="1"/>
    <col min="7" max="7" width="16.421875" style="0" customWidth="1"/>
    <col min="9" max="9" width="14.57421875" style="0" bestFit="1" customWidth="1"/>
    <col min="11" max="11" width="13.421875" style="0" customWidth="1"/>
    <col min="12" max="12" width="10.28125" style="0" bestFit="1" customWidth="1"/>
    <col min="16" max="16" width="14.57421875" style="0" bestFit="1" customWidth="1"/>
  </cols>
  <sheetData>
    <row r="2" spans="4:11" ht="27">
      <c r="D2" s="1009" t="s">
        <v>125</v>
      </c>
      <c r="E2" s="1009"/>
      <c r="F2" s="1009"/>
      <c r="G2" s="1009"/>
      <c r="H2" s="1009"/>
      <c r="I2" s="1009"/>
      <c r="J2" s="1009"/>
      <c r="K2" s="1009"/>
    </row>
    <row r="3" spans="2:4" ht="15.75">
      <c r="B3" s="542" t="s">
        <v>365</v>
      </c>
      <c r="C3" s="542"/>
      <c r="D3" s="542"/>
    </row>
    <row r="4" spans="1:11" ht="12.75">
      <c r="A4" s="543">
        <v>1</v>
      </c>
      <c r="B4" s="543" t="s">
        <v>366</v>
      </c>
      <c r="J4" s="629">
        <v>4</v>
      </c>
      <c r="K4" s="547" t="s">
        <v>455</v>
      </c>
    </row>
    <row r="5" spans="2:16" ht="12.75">
      <c r="B5" s="230" t="s">
        <v>367</v>
      </c>
      <c r="F5" s="230" t="s">
        <v>368</v>
      </c>
      <c r="K5" s="230" t="s">
        <v>367</v>
      </c>
      <c r="P5" s="230" t="s">
        <v>368</v>
      </c>
    </row>
    <row r="6" spans="2:16" ht="12.75">
      <c r="B6" s="230" t="s">
        <v>667</v>
      </c>
      <c r="F6" s="229">
        <f>10327647</f>
        <v>10327647</v>
      </c>
      <c r="G6" s="229">
        <f>Details!C12</f>
        <v>56954863</v>
      </c>
      <c r="K6" s="230" t="s">
        <v>456</v>
      </c>
      <c r="P6" s="229">
        <v>17715231</v>
      </c>
    </row>
    <row r="7" spans="2:16" ht="12.75">
      <c r="B7" s="230" t="s">
        <v>369</v>
      </c>
      <c r="K7" s="230" t="s">
        <v>457</v>
      </c>
      <c r="P7" s="229">
        <v>28000</v>
      </c>
    </row>
    <row r="8" spans="2:16" ht="12.75">
      <c r="B8" s="230" t="s">
        <v>370</v>
      </c>
      <c r="E8" s="229">
        <v>2323821</v>
      </c>
      <c r="K8" s="230" t="s">
        <v>458</v>
      </c>
      <c r="P8" s="229">
        <v>35940</v>
      </c>
    </row>
    <row r="9" spans="2:16" ht="12.75">
      <c r="B9" s="230" t="s">
        <v>371</v>
      </c>
      <c r="E9" s="229">
        <v>1685901</v>
      </c>
      <c r="K9" s="230" t="s">
        <v>459</v>
      </c>
      <c r="P9" s="229">
        <f>+G40</f>
        <v>25774923</v>
      </c>
    </row>
    <row r="10" spans="2:16" ht="12.75">
      <c r="B10" s="230" t="s">
        <v>372</v>
      </c>
      <c r="E10" s="229">
        <f>497691</f>
        <v>497691</v>
      </c>
      <c r="K10" s="230" t="s">
        <v>460</v>
      </c>
      <c r="P10" s="229">
        <v>200000</v>
      </c>
    </row>
    <row r="11" spans="2:16" ht="12.75">
      <c r="B11" s="230" t="s">
        <v>373</v>
      </c>
      <c r="E11" s="229">
        <f>167905</f>
        <v>167905</v>
      </c>
      <c r="K11" s="230" t="s">
        <v>461</v>
      </c>
      <c r="P11" s="229">
        <v>136718</v>
      </c>
    </row>
    <row r="12" spans="2:16" ht="12.75">
      <c r="B12" s="230" t="s">
        <v>374</v>
      </c>
      <c r="E12" s="229">
        <v>1283350</v>
      </c>
      <c r="K12" s="230" t="s">
        <v>247</v>
      </c>
      <c r="P12" s="229">
        <v>592516</v>
      </c>
    </row>
    <row r="13" spans="2:16" ht="12.75">
      <c r="B13" s="230" t="s">
        <v>375</v>
      </c>
      <c r="E13" s="229">
        <f>110000</f>
        <v>110000</v>
      </c>
      <c r="K13" s="230" t="s">
        <v>364</v>
      </c>
      <c r="P13" s="229">
        <v>545413</v>
      </c>
    </row>
    <row r="14" spans="2:16" ht="12.75">
      <c r="B14" s="230" t="s">
        <v>377</v>
      </c>
      <c r="E14" s="229">
        <f>493432-25000</f>
        <v>468432</v>
      </c>
      <c r="K14" s="230" t="s">
        <v>462</v>
      </c>
      <c r="P14" s="229">
        <v>2400</v>
      </c>
    </row>
    <row r="15" spans="2:16" ht="12.75">
      <c r="B15" s="230" t="s">
        <v>376</v>
      </c>
      <c r="E15" s="229">
        <v>450000</v>
      </c>
      <c r="K15" s="230" t="s">
        <v>281</v>
      </c>
      <c r="P15" s="229">
        <v>20000</v>
      </c>
    </row>
    <row r="16" spans="2:16" ht="13.5" thickBot="1">
      <c r="B16" s="230" t="s">
        <v>356</v>
      </c>
      <c r="E16" s="229">
        <v>133087</v>
      </c>
      <c r="L16" s="230" t="s">
        <v>14</v>
      </c>
      <c r="P16" s="548">
        <f>SUM(P6:P15)</f>
        <v>45051141</v>
      </c>
    </row>
    <row r="17" spans="2:5" ht="13.5" thickTop="1">
      <c r="B17" s="230" t="s">
        <v>382</v>
      </c>
      <c r="E17" s="229">
        <v>214397</v>
      </c>
    </row>
    <row r="18" spans="2:16" ht="12.75">
      <c r="B18" s="230" t="s">
        <v>133</v>
      </c>
      <c r="E18" s="229">
        <v>53000</v>
      </c>
      <c r="F18" s="544">
        <f>+F17+E18*0.0833333333333333</f>
        <v>4416.666666666665</v>
      </c>
      <c r="P18" s="351">
        <v>42468152</v>
      </c>
    </row>
    <row r="19" spans="6:16" ht="13.5" thickBot="1">
      <c r="F19" s="545">
        <f>F6+F18</f>
        <v>10332063.666666666</v>
      </c>
      <c r="I19" s="232"/>
      <c r="K19" s="232"/>
      <c r="L19" s="232"/>
      <c r="P19" s="232">
        <f>P16-P18</f>
        <v>2582989</v>
      </c>
    </row>
    <row r="20" ht="13.5" thickTop="1"/>
    <row r="21" ht="12.75">
      <c r="P21">
        <v>2607989</v>
      </c>
    </row>
    <row r="22" spans="1:16" ht="12.75">
      <c r="A22">
        <v>2</v>
      </c>
      <c r="B22" s="547" t="s">
        <v>378</v>
      </c>
      <c r="P22" s="630">
        <f>P21-P19</f>
        <v>25000</v>
      </c>
    </row>
    <row r="23" spans="2:6" ht="12.75">
      <c r="B23" s="230" t="s">
        <v>367</v>
      </c>
      <c r="F23" s="230" t="s">
        <v>368</v>
      </c>
    </row>
    <row r="24" spans="2:6" ht="12.75">
      <c r="B24" s="230" t="s">
        <v>379</v>
      </c>
      <c r="F24" s="229">
        <v>-202555</v>
      </c>
    </row>
    <row r="25" spans="2:6" ht="12.75">
      <c r="B25" s="230" t="s">
        <v>380</v>
      </c>
      <c r="F25" s="229">
        <v>400000</v>
      </c>
    </row>
    <row r="26" ht="13.5" thickBot="1">
      <c r="F26" s="548">
        <f>SUM(F24:F25)</f>
        <v>197445</v>
      </c>
    </row>
    <row r="27" spans="5:6" ht="13.5" thickTop="1">
      <c r="E27" s="229"/>
      <c r="F27" s="229"/>
    </row>
    <row r="28" spans="1:6" ht="12.75">
      <c r="A28" s="547">
        <v>3</v>
      </c>
      <c r="B28" s="547" t="s">
        <v>383</v>
      </c>
      <c r="E28" s="229"/>
      <c r="F28" s="229"/>
    </row>
    <row r="29" spans="2:6" ht="12.75">
      <c r="B29" s="230" t="s">
        <v>384</v>
      </c>
      <c r="E29" s="229">
        <v>2000000</v>
      </c>
      <c r="F29" s="229"/>
    </row>
    <row r="30" spans="2:6" ht="12.75">
      <c r="B30" s="230" t="s">
        <v>385</v>
      </c>
      <c r="E30" s="229">
        <v>2000000</v>
      </c>
      <c r="F30" s="229"/>
    </row>
    <row r="31" spans="2:6" ht="13.5" thickBot="1">
      <c r="B31" s="230" t="s">
        <v>381</v>
      </c>
      <c r="E31" s="549">
        <v>100000</v>
      </c>
      <c r="F31" s="548">
        <f>SUM(E29:E31)</f>
        <v>4100000</v>
      </c>
    </row>
    <row r="32" spans="5:13" ht="13.5" thickTop="1">
      <c r="E32" s="229"/>
      <c r="F32" s="229"/>
      <c r="M32">
        <f>112874/2813469</f>
        <v>0.040119155391440245</v>
      </c>
    </row>
    <row r="33" spans="1:13" ht="12.75">
      <c r="A33" s="547">
        <v>4</v>
      </c>
      <c r="B33" s="547" t="s">
        <v>459</v>
      </c>
      <c r="M33">
        <f>M32*100</f>
        <v>4.011915539144025</v>
      </c>
    </row>
    <row r="34" spans="5:7" ht="12.75">
      <c r="E34" s="230" t="s">
        <v>463</v>
      </c>
      <c r="F34" s="230" t="s">
        <v>464</v>
      </c>
      <c r="G34" s="230" t="s">
        <v>465</v>
      </c>
    </row>
    <row r="35" spans="1:7" ht="12.75">
      <c r="A35" s="543">
        <v>1</v>
      </c>
      <c r="B35" s="230" t="s">
        <v>191</v>
      </c>
      <c r="E35" s="229">
        <v>800000</v>
      </c>
      <c r="F35" s="631">
        <v>250000</v>
      </c>
      <c r="G35" s="630">
        <f>E35+F35</f>
        <v>1050000</v>
      </c>
    </row>
    <row r="36" spans="1:7" ht="12.75">
      <c r="A36" s="543">
        <v>2</v>
      </c>
      <c r="B36" s="230" t="s">
        <v>466</v>
      </c>
      <c r="E36" s="229">
        <v>150000</v>
      </c>
      <c r="F36" s="631">
        <v>300300</v>
      </c>
      <c r="G36" s="630">
        <f>E36+F36</f>
        <v>450300</v>
      </c>
    </row>
    <row r="37" spans="1:7" ht="12.75">
      <c r="A37" s="543">
        <v>3</v>
      </c>
      <c r="B37" s="230" t="s">
        <v>467</v>
      </c>
      <c r="E37" s="229">
        <v>5802798</v>
      </c>
      <c r="F37" s="631">
        <f>14980000+254+2094795+245280</f>
        <v>17320329</v>
      </c>
      <c r="G37" s="630">
        <f>E37+F37</f>
        <v>23123127</v>
      </c>
    </row>
    <row r="38" spans="1:7" ht="12.75">
      <c r="A38" s="543">
        <v>4</v>
      </c>
      <c r="B38" s="230" t="s">
        <v>468</v>
      </c>
      <c r="E38" s="229">
        <v>325929</v>
      </c>
      <c r="F38" s="631">
        <v>75000</v>
      </c>
      <c r="G38" s="630">
        <f>E38+F38</f>
        <v>400929</v>
      </c>
    </row>
    <row r="39" spans="1:7" ht="12.75">
      <c r="A39" s="543">
        <v>5</v>
      </c>
      <c r="B39" s="230" t="s">
        <v>469</v>
      </c>
      <c r="E39" s="229">
        <v>127566</v>
      </c>
      <c r="F39" s="631">
        <v>623001</v>
      </c>
      <c r="G39" s="630">
        <f>E39+F39</f>
        <v>750567</v>
      </c>
    </row>
    <row r="40" spans="5:7" ht="13.5" thickBot="1">
      <c r="E40" s="229"/>
      <c r="F40" s="229"/>
      <c r="G40" s="632">
        <f>SUM(G35:G39)</f>
        <v>25774923</v>
      </c>
    </row>
    <row r="41" ht="13.5" thickTop="1"/>
    <row r="42" spans="1:2" ht="12.75">
      <c r="A42" s="543"/>
      <c r="B42" s="230"/>
    </row>
    <row r="43" spans="5:7" ht="12.75">
      <c r="E43" s="230"/>
      <c r="F43" s="230"/>
      <c r="G43" s="230"/>
    </row>
  </sheetData>
  <sheetProtection/>
  <mergeCells count="1">
    <mergeCell ref="D2:K2"/>
  </mergeCell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O100"/>
  <sheetViews>
    <sheetView zoomScalePageLayoutView="0" workbookViewId="0" topLeftCell="A1">
      <selection activeCell="E78" sqref="E78"/>
    </sheetView>
  </sheetViews>
  <sheetFormatPr defaultColWidth="9.140625" defaultRowHeight="12.75"/>
  <cols>
    <col min="1" max="1" width="11.8515625" style="2" customWidth="1"/>
    <col min="2" max="2" width="23.421875" style="2" customWidth="1"/>
    <col min="3" max="4" width="12.8515625" style="2" bestFit="1" customWidth="1"/>
    <col min="5" max="5" width="12.8515625" style="2" customWidth="1"/>
    <col min="6" max="6" width="9.421875" style="2" customWidth="1"/>
    <col min="7" max="7" width="8.140625" style="2" customWidth="1"/>
    <col min="8" max="8" width="11.8515625" style="2" customWidth="1"/>
    <col min="9" max="9" width="17.421875" style="2" customWidth="1"/>
    <col min="10" max="10" width="11.57421875" style="2" customWidth="1"/>
    <col min="11" max="11" width="13.421875" style="2" customWidth="1"/>
    <col min="12" max="12" width="12.8515625" style="2" bestFit="1" customWidth="1"/>
    <col min="13" max="13" width="13.00390625" style="2" customWidth="1"/>
    <col min="14" max="14" width="10.28125" style="2" bestFit="1" customWidth="1"/>
    <col min="15" max="15" width="14.57421875" style="2" bestFit="1" customWidth="1"/>
    <col min="16" max="16384" width="9.140625" style="2" customWidth="1"/>
  </cols>
  <sheetData>
    <row r="1" ht="12.75">
      <c r="A1" s="59" t="s">
        <v>347</v>
      </c>
    </row>
    <row r="2" spans="1:12" ht="45.75" customHeight="1">
      <c r="A2" s="60" t="s">
        <v>166</v>
      </c>
      <c r="B2" s="61" t="s">
        <v>165</v>
      </c>
      <c r="C2" s="60" t="s">
        <v>186</v>
      </c>
      <c r="D2" s="60" t="s">
        <v>150</v>
      </c>
      <c r="E2" s="60" t="s">
        <v>179</v>
      </c>
      <c r="F2" s="60" t="s">
        <v>119</v>
      </c>
      <c r="G2" s="60" t="s">
        <v>162</v>
      </c>
      <c r="H2" s="60" t="s">
        <v>163</v>
      </c>
      <c r="I2" s="69"/>
      <c r="J2" s="70" t="s">
        <v>151</v>
      </c>
      <c r="K2" s="71"/>
      <c r="L2" s="60" t="s">
        <v>167</v>
      </c>
    </row>
    <row r="3" spans="1:12" ht="15.75">
      <c r="A3" s="63">
        <v>1</v>
      </c>
      <c r="B3" s="64" t="s">
        <v>152</v>
      </c>
      <c r="C3" s="65">
        <v>50000</v>
      </c>
      <c r="D3" s="65">
        <v>5000</v>
      </c>
      <c r="E3" s="65">
        <f>D3*10</f>
        <v>50000</v>
      </c>
      <c r="F3" s="66">
        <f>ROUND(D3/$D$17,4)</f>
        <v>0.0045</v>
      </c>
      <c r="G3" s="180">
        <v>1</v>
      </c>
      <c r="H3" s="181">
        <v>1</v>
      </c>
      <c r="I3" s="182">
        <v>1</v>
      </c>
      <c r="J3" s="183" t="s">
        <v>164</v>
      </c>
      <c r="K3" s="184">
        <f aca="true" t="shared" si="0" ref="K3:K16">I3+D3-1</f>
        <v>5000</v>
      </c>
      <c r="L3" s="185">
        <f aca="true" t="shared" si="1" ref="L3:L16">C3-(D3*10)</f>
        <v>0</v>
      </c>
    </row>
    <row r="4" spans="1:12" ht="15.75">
      <c r="A4" s="63">
        <v>2</v>
      </c>
      <c r="B4" s="64" t="s">
        <v>153</v>
      </c>
      <c r="C4" s="65">
        <v>50000</v>
      </c>
      <c r="D4" s="65">
        <v>5000</v>
      </c>
      <c r="E4" s="65">
        <f aca="true" t="shared" si="2" ref="E4:E16">D4*10</f>
        <v>50000</v>
      </c>
      <c r="F4" s="66">
        <f aca="true" t="shared" si="3" ref="F4:F16">ROUND(D4/$D$17,4)</f>
        <v>0.0045</v>
      </c>
      <c r="G4" s="180">
        <v>2</v>
      </c>
      <c r="H4" s="181">
        <v>2</v>
      </c>
      <c r="I4" s="186">
        <f>K3+1</f>
        <v>5001</v>
      </c>
      <c r="J4" s="79" t="s">
        <v>164</v>
      </c>
      <c r="K4" s="187">
        <f t="shared" si="0"/>
        <v>10000</v>
      </c>
      <c r="L4" s="185">
        <f t="shared" si="1"/>
        <v>0</v>
      </c>
    </row>
    <row r="5" spans="1:12" ht="15.75">
      <c r="A5" s="63">
        <v>3</v>
      </c>
      <c r="B5" s="64" t="s">
        <v>154</v>
      </c>
      <c r="C5" s="65">
        <v>5500000</v>
      </c>
      <c r="D5" s="65">
        <v>275000</v>
      </c>
      <c r="E5" s="65">
        <f t="shared" si="2"/>
        <v>2750000</v>
      </c>
      <c r="F5" s="66">
        <f t="shared" si="3"/>
        <v>0.247</v>
      </c>
      <c r="G5" s="180">
        <v>3</v>
      </c>
      <c r="H5" s="188">
        <v>3</v>
      </c>
      <c r="I5" s="186">
        <f>K4+1</f>
        <v>10001</v>
      </c>
      <c r="J5" s="79" t="s">
        <v>164</v>
      </c>
      <c r="K5" s="187">
        <f t="shared" si="0"/>
        <v>285000</v>
      </c>
      <c r="L5" s="185">
        <f t="shared" si="1"/>
        <v>2750000</v>
      </c>
    </row>
    <row r="6" spans="1:12" ht="15.75">
      <c r="A6" s="63">
        <v>4</v>
      </c>
      <c r="B6" s="64" t="s">
        <v>155</v>
      </c>
      <c r="C6" s="65">
        <v>1000000</v>
      </c>
      <c r="D6" s="65">
        <v>50000</v>
      </c>
      <c r="E6" s="65">
        <f t="shared" si="2"/>
        <v>500000</v>
      </c>
      <c r="F6" s="66">
        <f t="shared" si="3"/>
        <v>0.0449</v>
      </c>
      <c r="G6" s="180">
        <v>4</v>
      </c>
      <c r="H6" s="188">
        <v>4</v>
      </c>
      <c r="I6" s="186">
        <f aca="true" t="shared" si="4" ref="I6:I16">K5+1</f>
        <v>285001</v>
      </c>
      <c r="J6" s="79" t="s">
        <v>164</v>
      </c>
      <c r="K6" s="187">
        <f t="shared" si="0"/>
        <v>335000</v>
      </c>
      <c r="L6" s="185">
        <f t="shared" si="1"/>
        <v>500000</v>
      </c>
    </row>
    <row r="7" spans="1:12" ht="15.75">
      <c r="A7" s="63">
        <v>5</v>
      </c>
      <c r="B7" s="64" t="s">
        <v>126</v>
      </c>
      <c r="C7" s="65">
        <v>1000000</v>
      </c>
      <c r="D7" s="65">
        <v>50000</v>
      </c>
      <c r="E7" s="65">
        <f t="shared" si="2"/>
        <v>500000</v>
      </c>
      <c r="F7" s="66">
        <f t="shared" si="3"/>
        <v>0.0449</v>
      </c>
      <c r="G7" s="180">
        <v>5</v>
      </c>
      <c r="H7" s="188">
        <v>5</v>
      </c>
      <c r="I7" s="186">
        <f t="shared" si="4"/>
        <v>335001</v>
      </c>
      <c r="J7" s="79" t="s">
        <v>164</v>
      </c>
      <c r="K7" s="187">
        <f t="shared" si="0"/>
        <v>385000</v>
      </c>
      <c r="L7" s="185">
        <f t="shared" si="1"/>
        <v>500000</v>
      </c>
    </row>
    <row r="8" spans="1:12" ht="15.75">
      <c r="A8" s="63">
        <v>6</v>
      </c>
      <c r="B8" s="64" t="s">
        <v>127</v>
      </c>
      <c r="C8" s="65">
        <v>2000000</v>
      </c>
      <c r="D8" s="65">
        <v>100000</v>
      </c>
      <c r="E8" s="65">
        <f t="shared" si="2"/>
        <v>1000000</v>
      </c>
      <c r="F8" s="66">
        <f t="shared" si="3"/>
        <v>0.0898</v>
      </c>
      <c r="G8" s="180">
        <v>6</v>
      </c>
      <c r="H8" s="188">
        <v>6</v>
      </c>
      <c r="I8" s="186">
        <f t="shared" si="4"/>
        <v>385001</v>
      </c>
      <c r="J8" s="79" t="s">
        <v>164</v>
      </c>
      <c r="K8" s="187">
        <f t="shared" si="0"/>
        <v>485000</v>
      </c>
      <c r="L8" s="185">
        <f t="shared" si="1"/>
        <v>1000000</v>
      </c>
    </row>
    <row r="9" spans="1:12" ht="15.75">
      <c r="A9" s="63">
        <v>7</v>
      </c>
      <c r="B9" s="64" t="s">
        <v>156</v>
      </c>
      <c r="C9" s="65">
        <v>200000</v>
      </c>
      <c r="D9" s="65">
        <v>10000</v>
      </c>
      <c r="E9" s="65">
        <f t="shared" si="2"/>
        <v>100000</v>
      </c>
      <c r="F9" s="66">
        <f t="shared" si="3"/>
        <v>0.009</v>
      </c>
      <c r="G9" s="180">
        <v>7</v>
      </c>
      <c r="H9" s="188">
        <v>7</v>
      </c>
      <c r="I9" s="186">
        <f t="shared" si="4"/>
        <v>485001</v>
      </c>
      <c r="J9" s="79" t="s">
        <v>164</v>
      </c>
      <c r="K9" s="187">
        <f t="shared" si="0"/>
        <v>495000</v>
      </c>
      <c r="L9" s="185">
        <f t="shared" si="1"/>
        <v>100000</v>
      </c>
    </row>
    <row r="10" spans="1:12" ht="31.5">
      <c r="A10" s="63">
        <v>8</v>
      </c>
      <c r="B10" s="64" t="s">
        <v>157</v>
      </c>
      <c r="C10" s="65">
        <v>5000000</v>
      </c>
      <c r="D10" s="65">
        <v>250000</v>
      </c>
      <c r="E10" s="65">
        <f t="shared" si="2"/>
        <v>2500000</v>
      </c>
      <c r="F10" s="66">
        <f t="shared" si="3"/>
        <v>0.2245</v>
      </c>
      <c r="G10" s="180">
        <v>8</v>
      </c>
      <c r="H10" s="188">
        <v>8</v>
      </c>
      <c r="I10" s="186">
        <f t="shared" si="4"/>
        <v>495001</v>
      </c>
      <c r="J10" s="79" t="s">
        <v>164</v>
      </c>
      <c r="K10" s="187">
        <f t="shared" si="0"/>
        <v>745000</v>
      </c>
      <c r="L10" s="185">
        <f t="shared" si="1"/>
        <v>2500000</v>
      </c>
    </row>
    <row r="11" spans="1:12" ht="15.75">
      <c r="A11" s="63">
        <v>9</v>
      </c>
      <c r="B11" s="64" t="s">
        <v>180</v>
      </c>
      <c r="C11" s="65">
        <v>2500000</v>
      </c>
      <c r="D11" s="65">
        <v>125000</v>
      </c>
      <c r="E11" s="65">
        <f t="shared" si="2"/>
        <v>1250000</v>
      </c>
      <c r="F11" s="66">
        <f t="shared" si="3"/>
        <v>0.1123</v>
      </c>
      <c r="G11" s="180">
        <v>9</v>
      </c>
      <c r="H11" s="188">
        <v>9</v>
      </c>
      <c r="I11" s="186">
        <f t="shared" si="4"/>
        <v>745001</v>
      </c>
      <c r="J11" s="79" t="s">
        <v>164</v>
      </c>
      <c r="K11" s="187">
        <f t="shared" si="0"/>
        <v>870000</v>
      </c>
      <c r="L11" s="185">
        <f t="shared" si="1"/>
        <v>1250000</v>
      </c>
    </row>
    <row r="12" spans="1:12" ht="15.75">
      <c r="A12" s="63">
        <v>10</v>
      </c>
      <c r="B12" s="64" t="s">
        <v>158</v>
      </c>
      <c r="C12" s="65">
        <v>1759200</v>
      </c>
      <c r="D12" s="65">
        <v>87960</v>
      </c>
      <c r="E12" s="65">
        <f t="shared" si="2"/>
        <v>879600</v>
      </c>
      <c r="F12" s="66">
        <f t="shared" si="3"/>
        <v>0.079</v>
      </c>
      <c r="G12" s="180">
        <v>10</v>
      </c>
      <c r="H12" s="188">
        <v>10</v>
      </c>
      <c r="I12" s="186">
        <f t="shared" si="4"/>
        <v>870001</v>
      </c>
      <c r="J12" s="79" t="s">
        <v>164</v>
      </c>
      <c r="K12" s="187">
        <f t="shared" si="0"/>
        <v>957960</v>
      </c>
      <c r="L12" s="185">
        <f t="shared" si="1"/>
        <v>879600</v>
      </c>
    </row>
    <row r="13" spans="1:12" ht="15.75">
      <c r="A13" s="63">
        <v>11</v>
      </c>
      <c r="B13" s="64" t="s">
        <v>159</v>
      </c>
      <c r="C13" s="65">
        <v>1000000</v>
      </c>
      <c r="D13" s="65">
        <v>50000</v>
      </c>
      <c r="E13" s="65">
        <f t="shared" si="2"/>
        <v>500000</v>
      </c>
      <c r="F13" s="66">
        <f t="shared" si="3"/>
        <v>0.0449</v>
      </c>
      <c r="G13" s="180">
        <v>11</v>
      </c>
      <c r="H13" s="188">
        <v>11</v>
      </c>
      <c r="I13" s="186">
        <f t="shared" si="4"/>
        <v>957961</v>
      </c>
      <c r="J13" s="79" t="s">
        <v>164</v>
      </c>
      <c r="K13" s="187">
        <f t="shared" si="0"/>
        <v>1007960</v>
      </c>
      <c r="L13" s="185">
        <f t="shared" si="1"/>
        <v>500000</v>
      </c>
    </row>
    <row r="14" spans="1:12" ht="15.75">
      <c r="A14" s="63">
        <v>12</v>
      </c>
      <c r="B14" s="64" t="s">
        <v>160</v>
      </c>
      <c r="C14" s="65">
        <v>1500000</v>
      </c>
      <c r="D14" s="65">
        <v>75000</v>
      </c>
      <c r="E14" s="65">
        <f t="shared" si="2"/>
        <v>750000</v>
      </c>
      <c r="F14" s="66">
        <f t="shared" si="3"/>
        <v>0.0674</v>
      </c>
      <c r="G14" s="180">
        <v>12</v>
      </c>
      <c r="H14" s="188">
        <v>12</v>
      </c>
      <c r="I14" s="186">
        <f t="shared" si="4"/>
        <v>1007961</v>
      </c>
      <c r="J14" s="79" t="s">
        <v>164</v>
      </c>
      <c r="K14" s="187">
        <f t="shared" si="0"/>
        <v>1082960</v>
      </c>
      <c r="L14" s="185">
        <f t="shared" si="1"/>
        <v>750000</v>
      </c>
    </row>
    <row r="15" spans="1:12" ht="15.75">
      <c r="A15" s="63">
        <v>13</v>
      </c>
      <c r="B15" s="64" t="s">
        <v>152</v>
      </c>
      <c r="C15" s="65">
        <v>254000</v>
      </c>
      <c r="D15" s="65">
        <v>25400</v>
      </c>
      <c r="E15" s="65">
        <f t="shared" si="2"/>
        <v>254000</v>
      </c>
      <c r="F15" s="66">
        <f t="shared" si="3"/>
        <v>0.0228</v>
      </c>
      <c r="G15" s="180">
        <v>1</v>
      </c>
      <c r="H15" s="188">
        <v>13</v>
      </c>
      <c r="I15" s="186">
        <f t="shared" si="4"/>
        <v>1082961</v>
      </c>
      <c r="J15" s="79" t="s">
        <v>164</v>
      </c>
      <c r="K15" s="187">
        <f t="shared" si="0"/>
        <v>1108360</v>
      </c>
      <c r="L15" s="185">
        <f t="shared" si="1"/>
        <v>0</v>
      </c>
    </row>
    <row r="16" spans="1:12" ht="15.75">
      <c r="A16" s="189">
        <v>14</v>
      </c>
      <c r="B16" s="190" t="s">
        <v>153</v>
      </c>
      <c r="C16" s="65">
        <v>50645</v>
      </c>
      <c r="D16" s="65">
        <v>5000</v>
      </c>
      <c r="E16" s="65">
        <f t="shared" si="2"/>
        <v>50000</v>
      </c>
      <c r="F16" s="66">
        <f t="shared" si="3"/>
        <v>0.0045</v>
      </c>
      <c r="G16" s="180">
        <v>2</v>
      </c>
      <c r="H16" s="188">
        <v>14</v>
      </c>
      <c r="I16" s="186">
        <f t="shared" si="4"/>
        <v>1108361</v>
      </c>
      <c r="J16" s="79" t="s">
        <v>164</v>
      </c>
      <c r="K16" s="187">
        <f t="shared" si="0"/>
        <v>1113360</v>
      </c>
      <c r="L16" s="185">
        <f t="shared" si="1"/>
        <v>645</v>
      </c>
    </row>
    <row r="17" spans="1:12" ht="15.75">
      <c r="A17" s="72" t="s">
        <v>14</v>
      </c>
      <c r="B17" s="191"/>
      <c r="C17" s="73">
        <f>SUM(C3:C16)</f>
        <v>21863845</v>
      </c>
      <c r="D17" s="74">
        <f>SUM(D3:D16)</f>
        <v>1113360</v>
      </c>
      <c r="E17" s="74">
        <f>SUM(E3:E16)</f>
        <v>11133600</v>
      </c>
      <c r="F17" s="75">
        <f>SUM(F3:F16)</f>
        <v>1</v>
      </c>
      <c r="G17" s="76"/>
      <c r="H17" s="77"/>
      <c r="I17" s="78">
        <f>I3</f>
        <v>1</v>
      </c>
      <c r="J17" s="79" t="s">
        <v>164</v>
      </c>
      <c r="K17" s="80">
        <f>K16</f>
        <v>1113360</v>
      </c>
      <c r="L17" s="73">
        <f>SUM(L3:L16)</f>
        <v>10730245</v>
      </c>
    </row>
    <row r="18" ht="12.75">
      <c r="F18" s="2">
        <f>+F17+E18*0.0833333333333333</f>
        <v>1</v>
      </c>
    </row>
    <row r="19" ht="12.75"/>
    <row r="20" spans="1:15" ht="45.75" customHeight="1">
      <c r="A20" s="60" t="s">
        <v>166</v>
      </c>
      <c r="B20" s="61" t="s">
        <v>165</v>
      </c>
      <c r="C20" s="60" t="s">
        <v>187</v>
      </c>
      <c r="D20" s="60" t="s">
        <v>150</v>
      </c>
      <c r="E20" s="60" t="s">
        <v>179</v>
      </c>
      <c r="F20" s="60" t="s">
        <v>119</v>
      </c>
      <c r="G20" s="60" t="s">
        <v>162</v>
      </c>
      <c r="H20" s="60" t="s">
        <v>163</v>
      </c>
      <c r="I20" s="69"/>
      <c r="J20" s="70" t="s">
        <v>151</v>
      </c>
      <c r="K20" s="71"/>
      <c r="L20" s="60" t="s">
        <v>167</v>
      </c>
      <c r="O20" s="6"/>
    </row>
    <row r="21" spans="1:15" ht="15.75">
      <c r="A21" s="63">
        <v>1</v>
      </c>
      <c r="B21" s="192" t="s">
        <v>154</v>
      </c>
      <c r="C21" s="65">
        <v>4500000</v>
      </c>
      <c r="D21" s="65">
        <v>225000</v>
      </c>
      <c r="E21" s="65">
        <f aca="true" t="shared" si="5" ref="E21:E26">D21*10</f>
        <v>2250000</v>
      </c>
      <c r="F21" s="66">
        <f aca="true" t="shared" si="6" ref="F21:F26">ROUND(D21/$D$27,4)</f>
        <v>0.3275</v>
      </c>
      <c r="G21" s="180">
        <v>3</v>
      </c>
      <c r="H21" s="180">
        <v>15</v>
      </c>
      <c r="I21" s="182">
        <f>K16+1</f>
        <v>1113361</v>
      </c>
      <c r="J21" s="183" t="s">
        <v>164</v>
      </c>
      <c r="K21" s="184">
        <f aca="true" t="shared" si="7" ref="K21:K26">I21+D21-1</f>
        <v>1338360</v>
      </c>
      <c r="L21" s="185">
        <f aca="true" t="shared" si="8" ref="L21:L26">C21-(D21*10)</f>
        <v>2250000</v>
      </c>
      <c r="O21" s="193"/>
    </row>
    <row r="22" spans="1:12" ht="15.75">
      <c r="A22" s="63">
        <v>2</v>
      </c>
      <c r="B22" s="192" t="s">
        <v>180</v>
      </c>
      <c r="C22" s="65">
        <v>2500000</v>
      </c>
      <c r="D22" s="65">
        <v>125000</v>
      </c>
      <c r="E22" s="65">
        <f t="shared" si="5"/>
        <v>1250000</v>
      </c>
      <c r="F22" s="66">
        <f t="shared" si="6"/>
        <v>0.1819</v>
      </c>
      <c r="G22" s="180">
        <v>9</v>
      </c>
      <c r="H22" s="180">
        <v>16</v>
      </c>
      <c r="I22" s="186">
        <f>K21+1</f>
        <v>1338361</v>
      </c>
      <c r="J22" s="79" t="s">
        <v>164</v>
      </c>
      <c r="K22" s="187">
        <f t="shared" si="7"/>
        <v>1463360</v>
      </c>
      <c r="L22" s="185">
        <f t="shared" si="8"/>
        <v>1250000</v>
      </c>
    </row>
    <row r="23" spans="1:12" ht="31.5">
      <c r="A23" s="63">
        <v>3</v>
      </c>
      <c r="B23" s="192" t="s">
        <v>157</v>
      </c>
      <c r="C23" s="65">
        <v>2000000</v>
      </c>
      <c r="D23" s="65">
        <v>100000</v>
      </c>
      <c r="E23" s="65">
        <f t="shared" si="5"/>
        <v>1000000</v>
      </c>
      <c r="F23" s="66">
        <f t="shared" si="6"/>
        <v>0.1455</v>
      </c>
      <c r="G23" s="180">
        <v>8</v>
      </c>
      <c r="H23" s="180">
        <v>17</v>
      </c>
      <c r="I23" s="186">
        <f>K22+1</f>
        <v>1463361</v>
      </c>
      <c r="J23" s="79" t="s">
        <v>164</v>
      </c>
      <c r="K23" s="187">
        <f t="shared" si="7"/>
        <v>1563360</v>
      </c>
      <c r="L23" s="185">
        <f t="shared" si="8"/>
        <v>1000000</v>
      </c>
    </row>
    <row r="24" spans="1:12" ht="15.75">
      <c r="A24" s="63">
        <v>4</v>
      </c>
      <c r="B24" s="192" t="s">
        <v>127</v>
      </c>
      <c r="C24" s="65">
        <v>500000</v>
      </c>
      <c r="D24" s="65">
        <v>25000</v>
      </c>
      <c r="E24" s="65">
        <f t="shared" si="5"/>
        <v>250000</v>
      </c>
      <c r="F24" s="66">
        <f t="shared" si="6"/>
        <v>0.0364</v>
      </c>
      <c r="G24" s="180">
        <v>6</v>
      </c>
      <c r="H24" s="180">
        <v>18</v>
      </c>
      <c r="I24" s="186">
        <f>K23+1</f>
        <v>1563361</v>
      </c>
      <c r="J24" s="79" t="s">
        <v>164</v>
      </c>
      <c r="K24" s="187">
        <f t="shared" si="7"/>
        <v>1588360</v>
      </c>
      <c r="L24" s="185">
        <f t="shared" si="8"/>
        <v>250000</v>
      </c>
    </row>
    <row r="25" spans="1:12" ht="15.75">
      <c r="A25" s="63">
        <v>5</v>
      </c>
      <c r="B25" s="192" t="s">
        <v>158</v>
      </c>
      <c r="C25" s="65">
        <v>3241000</v>
      </c>
      <c r="D25" s="65">
        <v>162050</v>
      </c>
      <c r="E25" s="65">
        <f t="shared" si="5"/>
        <v>1620500</v>
      </c>
      <c r="F25" s="66">
        <f t="shared" si="6"/>
        <v>0.2359</v>
      </c>
      <c r="G25" s="180">
        <v>10</v>
      </c>
      <c r="H25" s="180">
        <v>19</v>
      </c>
      <c r="I25" s="186">
        <f>K24+1</f>
        <v>1588361</v>
      </c>
      <c r="J25" s="79" t="s">
        <v>164</v>
      </c>
      <c r="K25" s="187">
        <f t="shared" si="7"/>
        <v>1750410</v>
      </c>
      <c r="L25" s="185">
        <f t="shared" si="8"/>
        <v>1620500</v>
      </c>
    </row>
    <row r="26" spans="1:12" ht="15.75">
      <c r="A26" s="63">
        <v>6</v>
      </c>
      <c r="B26" s="192" t="s">
        <v>155</v>
      </c>
      <c r="C26" s="65">
        <v>1000000</v>
      </c>
      <c r="D26" s="65">
        <v>50000</v>
      </c>
      <c r="E26" s="65">
        <f t="shared" si="5"/>
        <v>500000</v>
      </c>
      <c r="F26" s="66">
        <f t="shared" si="6"/>
        <v>0.0728</v>
      </c>
      <c r="G26" s="180">
        <v>4</v>
      </c>
      <c r="H26" s="180">
        <v>20</v>
      </c>
      <c r="I26" s="186">
        <f>K25+1</f>
        <v>1750411</v>
      </c>
      <c r="J26" s="79" t="s">
        <v>164</v>
      </c>
      <c r="K26" s="187">
        <f t="shared" si="7"/>
        <v>1800410</v>
      </c>
      <c r="L26" s="185">
        <f t="shared" si="8"/>
        <v>500000</v>
      </c>
    </row>
    <row r="27" spans="1:12" ht="15.75">
      <c r="A27" s="72" t="s">
        <v>14</v>
      </c>
      <c r="B27" s="194"/>
      <c r="C27" s="74">
        <f>SUM(C21:C26)</f>
        <v>13741000</v>
      </c>
      <c r="D27" s="74">
        <f>SUM(D21:D26)</f>
        <v>687050</v>
      </c>
      <c r="E27" s="74">
        <f>SUM(E21:E26)</f>
        <v>6870500</v>
      </c>
      <c r="F27" s="81">
        <f>SUM(F21:F26)</f>
        <v>1</v>
      </c>
      <c r="G27" s="76"/>
      <c r="H27" s="76"/>
      <c r="I27" s="78">
        <f>I21</f>
        <v>1113361</v>
      </c>
      <c r="J27" s="79" t="s">
        <v>164</v>
      </c>
      <c r="K27" s="80">
        <f>K26</f>
        <v>1800410</v>
      </c>
      <c r="L27" s="74">
        <f>SUM(L21:L26)</f>
        <v>6870500</v>
      </c>
    </row>
    <row r="28" ht="12.75"/>
    <row r="29" ht="15" customHeight="1"/>
    <row r="30" spans="1:12" ht="39" customHeight="1">
      <c r="A30" s="558" t="s">
        <v>386</v>
      </c>
      <c r="B30" s="563" t="s">
        <v>387</v>
      </c>
      <c r="C30" s="559" t="s">
        <v>388</v>
      </c>
      <c r="D30" s="60" t="s">
        <v>389</v>
      </c>
      <c r="E30" s="60" t="s">
        <v>179</v>
      </c>
      <c r="F30" s="60" t="s">
        <v>119</v>
      </c>
      <c r="G30" s="813" t="s">
        <v>162</v>
      </c>
      <c r="H30" s="60" t="s">
        <v>163</v>
      </c>
      <c r="I30" s="560"/>
      <c r="J30" s="561" t="s">
        <v>151</v>
      </c>
      <c r="K30" s="562"/>
      <c r="L30" s="60" t="s">
        <v>167</v>
      </c>
    </row>
    <row r="31" spans="1:12" ht="15" customHeight="1">
      <c r="A31" s="574">
        <v>1</v>
      </c>
      <c r="B31" s="564" t="s">
        <v>157</v>
      </c>
      <c r="C31" s="565">
        <v>3000000</v>
      </c>
      <c r="D31" s="565">
        <v>150000</v>
      </c>
      <c r="E31" s="565">
        <f aca="true" t="shared" si="9" ref="E31:E42">D31*10</f>
        <v>1500000</v>
      </c>
      <c r="F31" s="573">
        <f>ROUND(D31/$D$43,4)</f>
        <v>0.1181</v>
      </c>
      <c r="G31" s="564">
        <v>8</v>
      </c>
      <c r="H31" s="564">
        <v>21</v>
      </c>
      <c r="I31" s="566">
        <f>K27+1</f>
        <v>1800411</v>
      </c>
      <c r="J31" s="564" t="s">
        <v>164</v>
      </c>
      <c r="K31" s="566">
        <f>+D31+I31-1</f>
        <v>1950410</v>
      </c>
      <c r="L31" s="565">
        <f aca="true" t="shared" si="10" ref="L31:L42">C31-(D31*10)</f>
        <v>1500000</v>
      </c>
    </row>
    <row r="32" spans="1:12" ht="15" customHeight="1">
      <c r="A32" s="574">
        <v>2</v>
      </c>
      <c r="B32" s="564" t="s">
        <v>390</v>
      </c>
      <c r="C32" s="565">
        <v>3000000</v>
      </c>
      <c r="D32" s="565">
        <v>150000</v>
      </c>
      <c r="E32" s="565">
        <f t="shared" si="9"/>
        <v>1500000</v>
      </c>
      <c r="F32" s="573">
        <f aca="true" t="shared" si="11" ref="F32:F42">ROUND(D32/$D$43,4)</f>
        <v>0.1181</v>
      </c>
      <c r="G32" s="564"/>
      <c r="H32" s="564">
        <v>22</v>
      </c>
      <c r="I32" s="566">
        <f>+K31+1</f>
        <v>1950411</v>
      </c>
      <c r="J32" s="564" t="s">
        <v>164</v>
      </c>
      <c r="K32" s="566">
        <f>+I32+D32-1</f>
        <v>2100410</v>
      </c>
      <c r="L32" s="565">
        <f t="shared" si="10"/>
        <v>1500000</v>
      </c>
    </row>
    <row r="33" spans="1:12" ht="15" customHeight="1">
      <c r="A33" s="574">
        <v>3</v>
      </c>
      <c r="B33" s="564" t="s">
        <v>391</v>
      </c>
      <c r="C33" s="565">
        <v>1500000</v>
      </c>
      <c r="D33" s="565">
        <v>75000</v>
      </c>
      <c r="E33" s="565">
        <f t="shared" si="9"/>
        <v>750000</v>
      </c>
      <c r="F33" s="573">
        <f t="shared" si="11"/>
        <v>0.0591</v>
      </c>
      <c r="G33" s="564">
        <v>19</v>
      </c>
      <c r="H33" s="564">
        <v>23</v>
      </c>
      <c r="I33" s="566">
        <f aca="true" t="shared" si="12" ref="I33:I40">+K32+1</f>
        <v>2100411</v>
      </c>
      <c r="J33" s="564" t="s">
        <v>164</v>
      </c>
      <c r="K33" s="566">
        <f aca="true" t="shared" si="13" ref="K33:K40">+I33+D33-1</f>
        <v>2175410</v>
      </c>
      <c r="L33" s="565">
        <f t="shared" si="10"/>
        <v>750000</v>
      </c>
    </row>
    <row r="34" spans="1:12" ht="15" customHeight="1">
      <c r="A34" s="574">
        <v>4</v>
      </c>
      <c r="B34" s="564" t="s">
        <v>350</v>
      </c>
      <c r="C34" s="565">
        <v>1000000</v>
      </c>
      <c r="D34" s="565">
        <v>50000</v>
      </c>
      <c r="E34" s="565">
        <f t="shared" si="9"/>
        <v>500000</v>
      </c>
      <c r="F34" s="573">
        <f t="shared" si="11"/>
        <v>0.0394</v>
      </c>
      <c r="G34" s="564"/>
      <c r="H34" s="564">
        <v>24</v>
      </c>
      <c r="I34" s="566">
        <f t="shared" si="12"/>
        <v>2175411</v>
      </c>
      <c r="J34" s="564" t="s">
        <v>164</v>
      </c>
      <c r="K34" s="566">
        <f t="shared" si="13"/>
        <v>2225410</v>
      </c>
      <c r="L34" s="565">
        <f t="shared" si="10"/>
        <v>500000</v>
      </c>
    </row>
    <row r="35" spans="1:12" ht="15" customHeight="1">
      <c r="A35" s="574">
        <v>5</v>
      </c>
      <c r="B35" s="564" t="s">
        <v>351</v>
      </c>
      <c r="C35" s="565">
        <v>6500000</v>
      </c>
      <c r="D35" s="565">
        <v>325000</v>
      </c>
      <c r="E35" s="565">
        <f t="shared" si="9"/>
        <v>3250000</v>
      </c>
      <c r="F35" s="573">
        <f t="shared" si="11"/>
        <v>0.2559</v>
      </c>
      <c r="G35" s="564">
        <v>16</v>
      </c>
      <c r="H35" s="564">
        <v>25</v>
      </c>
      <c r="I35" s="566">
        <f t="shared" si="12"/>
        <v>2225411</v>
      </c>
      <c r="J35" s="564" t="s">
        <v>164</v>
      </c>
      <c r="K35" s="566">
        <f t="shared" si="13"/>
        <v>2550410</v>
      </c>
      <c r="L35" s="565">
        <f t="shared" si="10"/>
        <v>3250000</v>
      </c>
    </row>
    <row r="36" spans="1:12" ht="15" customHeight="1">
      <c r="A36" s="574">
        <v>6</v>
      </c>
      <c r="B36" s="564" t="s">
        <v>392</v>
      </c>
      <c r="C36" s="565">
        <f>450000+1450000</f>
        <v>1900000</v>
      </c>
      <c r="D36" s="565">
        <v>45000</v>
      </c>
      <c r="E36" s="565">
        <f t="shared" si="9"/>
        <v>450000</v>
      </c>
      <c r="F36" s="573">
        <f t="shared" si="11"/>
        <v>0.0354</v>
      </c>
      <c r="G36" s="564"/>
      <c r="H36" s="564">
        <v>26</v>
      </c>
      <c r="I36" s="566">
        <f t="shared" si="12"/>
        <v>2550411</v>
      </c>
      <c r="J36" s="564" t="s">
        <v>164</v>
      </c>
      <c r="K36" s="566">
        <f t="shared" si="13"/>
        <v>2595410</v>
      </c>
      <c r="L36" s="565">
        <f t="shared" si="10"/>
        <v>1450000</v>
      </c>
    </row>
    <row r="37" spans="1:12" ht="15" customHeight="1">
      <c r="A37" s="574">
        <v>7</v>
      </c>
      <c r="B37" s="564" t="s">
        <v>352</v>
      </c>
      <c r="C37" s="565">
        <f>1000000+1000000</f>
        <v>2000000</v>
      </c>
      <c r="D37" s="565">
        <v>100000</v>
      </c>
      <c r="E37" s="565">
        <f t="shared" si="9"/>
        <v>1000000</v>
      </c>
      <c r="F37" s="573">
        <f t="shared" si="11"/>
        <v>0.0787</v>
      </c>
      <c r="G37" s="564"/>
      <c r="H37" s="564">
        <v>27</v>
      </c>
      <c r="I37" s="566">
        <f t="shared" si="12"/>
        <v>2595411</v>
      </c>
      <c r="J37" s="564" t="s">
        <v>164</v>
      </c>
      <c r="K37" s="566">
        <f t="shared" si="13"/>
        <v>2695410</v>
      </c>
      <c r="L37" s="565">
        <f t="shared" si="10"/>
        <v>1000000</v>
      </c>
    </row>
    <row r="38" spans="1:12" ht="15" customHeight="1">
      <c r="A38" s="574">
        <v>8</v>
      </c>
      <c r="B38" s="564" t="s">
        <v>393</v>
      </c>
      <c r="C38" s="565">
        <v>5000000</v>
      </c>
      <c r="D38" s="565">
        <v>250000</v>
      </c>
      <c r="E38" s="565">
        <f t="shared" si="9"/>
        <v>2500000</v>
      </c>
      <c r="F38" s="573">
        <f t="shared" si="11"/>
        <v>0.1969</v>
      </c>
      <c r="G38" s="564">
        <v>13</v>
      </c>
      <c r="H38" s="564">
        <v>28</v>
      </c>
      <c r="I38" s="566">
        <f t="shared" si="12"/>
        <v>2695411</v>
      </c>
      <c r="J38" s="564" t="s">
        <v>164</v>
      </c>
      <c r="K38" s="566">
        <f t="shared" si="13"/>
        <v>2945410</v>
      </c>
      <c r="L38" s="565">
        <f t="shared" si="10"/>
        <v>2500000</v>
      </c>
    </row>
    <row r="39" spans="1:12" ht="15" customHeight="1">
      <c r="A39" s="574">
        <v>9</v>
      </c>
      <c r="B39" s="564" t="s">
        <v>155</v>
      </c>
      <c r="C39" s="565">
        <v>500000</v>
      </c>
      <c r="D39" s="565">
        <v>25000</v>
      </c>
      <c r="E39" s="565">
        <f t="shared" si="9"/>
        <v>250000</v>
      </c>
      <c r="F39" s="573">
        <f t="shared" si="11"/>
        <v>0.0197</v>
      </c>
      <c r="G39" s="564">
        <v>4</v>
      </c>
      <c r="H39" s="564">
        <v>29</v>
      </c>
      <c r="I39" s="566">
        <f t="shared" si="12"/>
        <v>2945411</v>
      </c>
      <c r="J39" s="564" t="s">
        <v>164</v>
      </c>
      <c r="K39" s="566">
        <f t="shared" si="13"/>
        <v>2970410</v>
      </c>
      <c r="L39" s="565">
        <f t="shared" si="10"/>
        <v>250000</v>
      </c>
    </row>
    <row r="40" spans="1:12" ht="15" customHeight="1">
      <c r="A40" s="574">
        <v>10</v>
      </c>
      <c r="B40" s="564" t="s">
        <v>354</v>
      </c>
      <c r="C40" s="565">
        <f>1000000+1500000</f>
        <v>2500000</v>
      </c>
      <c r="D40" s="565">
        <v>100000</v>
      </c>
      <c r="E40" s="565">
        <f t="shared" si="9"/>
        <v>1000000</v>
      </c>
      <c r="F40" s="573">
        <f t="shared" si="11"/>
        <v>0.0787</v>
      </c>
      <c r="G40" s="564">
        <v>14</v>
      </c>
      <c r="H40" s="564">
        <v>30</v>
      </c>
      <c r="I40" s="566">
        <f t="shared" si="12"/>
        <v>2970411</v>
      </c>
      <c r="J40" s="564" t="s">
        <v>164</v>
      </c>
      <c r="K40" s="566">
        <f t="shared" si="13"/>
        <v>3070410</v>
      </c>
      <c r="L40" s="565">
        <f t="shared" si="10"/>
        <v>1500000</v>
      </c>
    </row>
    <row r="41" spans="1:12" ht="15" customHeight="1">
      <c r="A41" s="574">
        <v>11</v>
      </c>
      <c r="B41" s="564" t="s">
        <v>158</v>
      </c>
      <c r="C41" s="565">
        <v>1500000</v>
      </c>
      <c r="D41" s="565">
        <v>0</v>
      </c>
      <c r="E41" s="565">
        <f t="shared" si="9"/>
        <v>0</v>
      </c>
      <c r="F41" s="573">
        <f t="shared" si="11"/>
        <v>0</v>
      </c>
      <c r="G41" s="564">
        <v>10</v>
      </c>
      <c r="H41" s="564"/>
      <c r="I41" s="566"/>
      <c r="J41" s="564"/>
      <c r="K41" s="566"/>
      <c r="L41" s="565">
        <f t="shared" si="10"/>
        <v>1500000</v>
      </c>
    </row>
    <row r="42" spans="1:12" ht="15" customHeight="1">
      <c r="A42" s="574">
        <v>12</v>
      </c>
      <c r="B42" s="564" t="s">
        <v>394</v>
      </c>
      <c r="C42" s="565">
        <v>1000000</v>
      </c>
      <c r="D42" s="565">
        <v>0</v>
      </c>
      <c r="E42" s="565">
        <f t="shared" si="9"/>
        <v>0</v>
      </c>
      <c r="F42" s="573">
        <f t="shared" si="11"/>
        <v>0</v>
      </c>
      <c r="G42" s="564">
        <v>3</v>
      </c>
      <c r="H42" s="564"/>
      <c r="I42" s="566"/>
      <c r="J42" s="564"/>
      <c r="K42" s="566"/>
      <c r="L42" s="565">
        <f t="shared" si="10"/>
        <v>1000000</v>
      </c>
    </row>
    <row r="43" spans="1:12" ht="15" customHeight="1">
      <c r="A43" s="569" t="s">
        <v>14</v>
      </c>
      <c r="B43" s="569"/>
      <c r="C43" s="570">
        <f>SUM(C31:C42)</f>
        <v>29400000</v>
      </c>
      <c r="D43" s="570">
        <f>SUM(D31:D42)</f>
        <v>1270000</v>
      </c>
      <c r="E43" s="570">
        <f>SUM(E31:E42)</f>
        <v>12700000</v>
      </c>
      <c r="F43" s="81">
        <f>SUM(F31:F42)</f>
        <v>1</v>
      </c>
      <c r="G43" s="571"/>
      <c r="H43" s="571"/>
      <c r="I43" s="572">
        <f>I31</f>
        <v>1800411</v>
      </c>
      <c r="J43" s="571" t="s">
        <v>164</v>
      </c>
      <c r="K43" s="572">
        <f>+K40</f>
        <v>3070410</v>
      </c>
      <c r="L43" s="570">
        <f>SUM(L31:L42)</f>
        <v>16700000</v>
      </c>
    </row>
    <row r="44" spans="1:12" ht="15" customHeight="1">
      <c r="A44" s="42"/>
      <c r="B44" s="42"/>
      <c r="C44" s="567"/>
      <c r="D44" s="567"/>
      <c r="E44" s="567"/>
      <c r="F44" s="42"/>
      <c r="G44" s="42"/>
      <c r="H44" s="42"/>
      <c r="I44" s="568"/>
      <c r="J44" s="42"/>
      <c r="K44" s="568"/>
      <c r="L44" s="567"/>
    </row>
    <row r="45" spans="1:12" s="59" customFormat="1" ht="12.75">
      <c r="A45" s="59" t="s">
        <v>185</v>
      </c>
      <c r="C45" s="62"/>
      <c r="D45" s="62">
        <f>+D27+D17+D43</f>
        <v>3070410</v>
      </c>
      <c r="E45" s="62">
        <f>E17+E27+E43</f>
        <v>30704100</v>
      </c>
      <c r="F45" s="62"/>
      <c r="L45" s="62">
        <f>+L27+L17+L43</f>
        <v>34300745</v>
      </c>
    </row>
    <row r="46" ht="12.75">
      <c r="L46" s="67"/>
    </row>
    <row r="47" ht="12.75"/>
    <row r="48" ht="12.75"/>
    <row r="49" spans="1:9" ht="14.25">
      <c r="A49" s="1165" t="s">
        <v>576</v>
      </c>
      <c r="B49" s="1165"/>
      <c r="C49" s="1165"/>
      <c r="D49" s="1165"/>
      <c r="E49" s="1165"/>
      <c r="F49" s="1165"/>
      <c r="G49" s="1165"/>
      <c r="H49" s="1165"/>
      <c r="I49" s="1165"/>
    </row>
    <row r="50" spans="1:13" ht="63.75">
      <c r="A50" s="710" t="s">
        <v>577</v>
      </c>
      <c r="B50" s="710" t="s">
        <v>578</v>
      </c>
      <c r="C50" s="711" t="s">
        <v>579</v>
      </c>
      <c r="D50" s="712" t="s">
        <v>580</v>
      </c>
      <c r="E50" s="711" t="s">
        <v>179</v>
      </c>
      <c r="F50" s="732" t="s">
        <v>119</v>
      </c>
      <c r="G50" s="813" t="s">
        <v>162</v>
      </c>
      <c r="H50" s="710" t="s">
        <v>581</v>
      </c>
      <c r="J50" s="713" t="s">
        <v>151</v>
      </c>
      <c r="K50" s="194"/>
      <c r="L50" s="732" t="s">
        <v>167</v>
      </c>
      <c r="M50" s="714" t="s">
        <v>582</v>
      </c>
    </row>
    <row r="51" spans="1:13" ht="13.5">
      <c r="A51" s="715">
        <v>42101</v>
      </c>
      <c r="B51" s="716" t="s">
        <v>351</v>
      </c>
      <c r="C51" s="717">
        <v>1000000</v>
      </c>
      <c r="D51" s="718">
        <v>50000</v>
      </c>
      <c r="E51" s="719">
        <f>D51*10</f>
        <v>500000</v>
      </c>
      <c r="F51" s="733">
        <f>ROUND((E51/$E$68),4)</f>
        <v>0.076</v>
      </c>
      <c r="G51" s="812">
        <v>16</v>
      </c>
      <c r="H51" s="720">
        <v>61</v>
      </c>
      <c r="I51" s="721">
        <v>3070411</v>
      </c>
      <c r="J51" s="564" t="s">
        <v>164</v>
      </c>
      <c r="K51" s="721">
        <v>3120410</v>
      </c>
      <c r="L51" s="717">
        <f>C51-(D51*10)</f>
        <v>500000</v>
      </c>
      <c r="M51" s="722">
        <v>42216</v>
      </c>
    </row>
    <row r="52" spans="1:13" ht="13.5">
      <c r="A52" s="715">
        <v>42107</v>
      </c>
      <c r="B52" s="716" t="s">
        <v>583</v>
      </c>
      <c r="C52" s="717">
        <v>500000</v>
      </c>
      <c r="D52" s="718">
        <v>25000</v>
      </c>
      <c r="E52" s="719">
        <f aca="true" t="shared" si="14" ref="E52:E67">D52*10</f>
        <v>250000</v>
      </c>
      <c r="F52" s="733">
        <f aca="true" t="shared" si="15" ref="F52:F67">ROUND((E52/$E$68),4)</f>
        <v>0.038</v>
      </c>
      <c r="G52" s="843" t="s">
        <v>584</v>
      </c>
      <c r="H52" s="720">
        <v>62</v>
      </c>
      <c r="I52" s="721">
        <v>3120411</v>
      </c>
      <c r="J52" s="564" t="s">
        <v>164</v>
      </c>
      <c r="K52" s="721">
        <v>3145410</v>
      </c>
      <c r="L52" s="717">
        <f aca="true" t="shared" si="16" ref="L52:L67">C52-(D52*10)</f>
        <v>250000</v>
      </c>
      <c r="M52" s="722">
        <v>42216</v>
      </c>
    </row>
    <row r="53" spans="1:13" ht="13.5">
      <c r="A53" s="715">
        <v>42111</v>
      </c>
      <c r="B53" s="716" t="s">
        <v>351</v>
      </c>
      <c r="C53" s="717">
        <v>500000</v>
      </c>
      <c r="D53" s="718">
        <v>25000</v>
      </c>
      <c r="E53" s="719">
        <f t="shared" si="14"/>
        <v>250000</v>
      </c>
      <c r="F53" s="733">
        <f t="shared" si="15"/>
        <v>0.038</v>
      </c>
      <c r="G53" s="812">
        <v>16</v>
      </c>
      <c r="H53" s="720">
        <v>63</v>
      </c>
      <c r="I53" s="721">
        <v>3145411</v>
      </c>
      <c r="J53" s="564" t="s">
        <v>164</v>
      </c>
      <c r="K53" s="721">
        <v>3170410</v>
      </c>
      <c r="L53" s="717">
        <f t="shared" si="16"/>
        <v>250000</v>
      </c>
      <c r="M53" s="722">
        <v>42216</v>
      </c>
    </row>
    <row r="54" spans="1:13" ht="13.5">
      <c r="A54" s="715">
        <v>42112</v>
      </c>
      <c r="B54" s="716" t="s">
        <v>351</v>
      </c>
      <c r="C54" s="717">
        <v>500000</v>
      </c>
      <c r="D54" s="718">
        <v>25000</v>
      </c>
      <c r="E54" s="719">
        <f t="shared" si="14"/>
        <v>250000</v>
      </c>
      <c r="F54" s="733">
        <f t="shared" si="15"/>
        <v>0.038</v>
      </c>
      <c r="G54" s="812">
        <v>16</v>
      </c>
      <c r="H54" s="720">
        <v>64</v>
      </c>
      <c r="I54" s="721">
        <v>3170411</v>
      </c>
      <c r="J54" s="564" t="s">
        <v>164</v>
      </c>
      <c r="K54" s="721">
        <v>3195410</v>
      </c>
      <c r="L54" s="717">
        <f t="shared" si="16"/>
        <v>250000</v>
      </c>
      <c r="M54" s="722">
        <v>42216</v>
      </c>
    </row>
    <row r="55" spans="1:13" ht="13.5">
      <c r="A55" s="715">
        <v>42116</v>
      </c>
      <c r="B55" s="723" t="s">
        <v>585</v>
      </c>
      <c r="C55" s="717">
        <v>500000</v>
      </c>
      <c r="D55" s="718">
        <v>25000</v>
      </c>
      <c r="E55" s="719">
        <f t="shared" si="14"/>
        <v>250000</v>
      </c>
      <c r="F55" s="733">
        <f t="shared" si="15"/>
        <v>0.038</v>
      </c>
      <c r="G55" s="812">
        <v>13</v>
      </c>
      <c r="H55" s="720">
        <v>65</v>
      </c>
      <c r="I55" s="721">
        <v>3195411</v>
      </c>
      <c r="J55" s="564" t="s">
        <v>164</v>
      </c>
      <c r="K55" s="721">
        <v>3220410</v>
      </c>
      <c r="L55" s="717">
        <f t="shared" si="16"/>
        <v>250000</v>
      </c>
      <c r="M55" s="722">
        <v>42216</v>
      </c>
    </row>
    <row r="56" spans="1:13" ht="13.5">
      <c r="A56" s="715">
        <v>42131</v>
      </c>
      <c r="B56" s="716" t="s">
        <v>351</v>
      </c>
      <c r="C56" s="717">
        <v>1000000</v>
      </c>
      <c r="D56" s="718">
        <v>50000</v>
      </c>
      <c r="E56" s="719">
        <f t="shared" si="14"/>
        <v>500000</v>
      </c>
      <c r="F56" s="733">
        <f t="shared" si="15"/>
        <v>0.076</v>
      </c>
      <c r="G56" s="812">
        <v>16</v>
      </c>
      <c r="H56" s="720">
        <v>66</v>
      </c>
      <c r="I56" s="721">
        <v>3220411</v>
      </c>
      <c r="J56" s="564" t="s">
        <v>164</v>
      </c>
      <c r="K56" s="721">
        <v>3270410</v>
      </c>
      <c r="L56" s="717">
        <f t="shared" si="16"/>
        <v>500000</v>
      </c>
      <c r="M56" s="722">
        <v>42460</v>
      </c>
    </row>
    <row r="57" spans="1:13" ht="13.5">
      <c r="A57" s="715">
        <v>42144</v>
      </c>
      <c r="B57" s="723" t="s">
        <v>585</v>
      </c>
      <c r="C57" s="718">
        <v>500000</v>
      </c>
      <c r="D57" s="718">
        <v>25000</v>
      </c>
      <c r="E57" s="719">
        <f t="shared" si="14"/>
        <v>250000</v>
      </c>
      <c r="F57" s="733">
        <f t="shared" si="15"/>
        <v>0.038</v>
      </c>
      <c r="G57" s="812">
        <v>13</v>
      </c>
      <c r="H57" s="720">
        <v>67</v>
      </c>
      <c r="I57" s="721">
        <v>3270411</v>
      </c>
      <c r="J57" s="564" t="s">
        <v>164</v>
      </c>
      <c r="K57" s="721">
        <v>3295410</v>
      </c>
      <c r="L57" s="717">
        <f t="shared" si="16"/>
        <v>250000</v>
      </c>
      <c r="M57" s="722">
        <v>42460</v>
      </c>
    </row>
    <row r="58" spans="1:13" ht="13.5">
      <c r="A58" s="715">
        <v>42151</v>
      </c>
      <c r="B58" s="716" t="s">
        <v>351</v>
      </c>
      <c r="C58" s="717">
        <v>500000</v>
      </c>
      <c r="D58" s="718">
        <v>25000</v>
      </c>
      <c r="E58" s="719">
        <f t="shared" si="14"/>
        <v>250000</v>
      </c>
      <c r="F58" s="733">
        <f t="shared" si="15"/>
        <v>0.038</v>
      </c>
      <c r="G58" s="812">
        <v>16</v>
      </c>
      <c r="H58" s="720">
        <v>68</v>
      </c>
      <c r="I58" s="721">
        <v>3295411</v>
      </c>
      <c r="J58" s="564" t="s">
        <v>164</v>
      </c>
      <c r="K58" s="721">
        <v>3320410</v>
      </c>
      <c r="L58" s="717">
        <f t="shared" si="16"/>
        <v>250000</v>
      </c>
      <c r="M58" s="722">
        <v>42460</v>
      </c>
    </row>
    <row r="59" spans="1:13" ht="13.5">
      <c r="A59" s="724">
        <v>42187</v>
      </c>
      <c r="B59" s="725" t="s">
        <v>349</v>
      </c>
      <c r="C59" s="717">
        <v>1000000</v>
      </c>
      <c r="D59" s="718">
        <v>50000</v>
      </c>
      <c r="E59" s="719">
        <f t="shared" si="14"/>
        <v>500000</v>
      </c>
      <c r="F59" s="733">
        <f t="shared" si="15"/>
        <v>0.076</v>
      </c>
      <c r="G59" s="812">
        <v>19</v>
      </c>
      <c r="H59" s="720">
        <v>69</v>
      </c>
      <c r="I59" s="721">
        <v>3320411</v>
      </c>
      <c r="J59" s="564" t="s">
        <v>164</v>
      </c>
      <c r="K59" s="721">
        <v>3370410</v>
      </c>
      <c r="L59" s="717">
        <f t="shared" si="16"/>
        <v>500000</v>
      </c>
      <c r="M59" s="722">
        <v>42460</v>
      </c>
    </row>
    <row r="60" spans="1:13" ht="13.5">
      <c r="A60" s="724">
        <v>42188</v>
      </c>
      <c r="B60" s="725" t="s">
        <v>349</v>
      </c>
      <c r="C60" s="717">
        <v>1000000</v>
      </c>
      <c r="D60" s="718">
        <v>50000</v>
      </c>
      <c r="E60" s="719">
        <f t="shared" si="14"/>
        <v>500000</v>
      </c>
      <c r="F60" s="733">
        <f t="shared" si="15"/>
        <v>0.076</v>
      </c>
      <c r="G60" s="812">
        <v>19</v>
      </c>
      <c r="H60" s="720">
        <v>70</v>
      </c>
      <c r="I60" s="721">
        <v>3370411</v>
      </c>
      <c r="J60" s="564" t="s">
        <v>164</v>
      </c>
      <c r="K60" s="721">
        <v>3420410</v>
      </c>
      <c r="L60" s="717">
        <f t="shared" si="16"/>
        <v>500000</v>
      </c>
      <c r="M60" s="722">
        <v>42460</v>
      </c>
    </row>
    <row r="61" spans="1:13" ht="13.5">
      <c r="A61" s="724">
        <v>42207</v>
      </c>
      <c r="B61" s="723" t="s">
        <v>586</v>
      </c>
      <c r="C61" s="717">
        <v>500000</v>
      </c>
      <c r="D61" s="718">
        <v>25000</v>
      </c>
      <c r="E61" s="719">
        <f t="shared" si="14"/>
        <v>250000</v>
      </c>
      <c r="F61" s="733">
        <f t="shared" si="15"/>
        <v>0.038</v>
      </c>
      <c r="G61" s="812">
        <v>20</v>
      </c>
      <c r="H61" s="720">
        <v>71</v>
      </c>
      <c r="I61" s="721">
        <v>3420411</v>
      </c>
      <c r="J61" s="564" t="s">
        <v>164</v>
      </c>
      <c r="K61" s="721">
        <v>3445410</v>
      </c>
      <c r="L61" s="717">
        <f t="shared" si="16"/>
        <v>250000</v>
      </c>
      <c r="M61" s="722">
        <v>42460</v>
      </c>
    </row>
    <row r="62" spans="1:13" ht="13.5">
      <c r="A62" s="724">
        <v>42233</v>
      </c>
      <c r="B62" s="723" t="s">
        <v>586</v>
      </c>
      <c r="C62" s="717">
        <v>1000000</v>
      </c>
      <c r="D62" s="718">
        <v>50000</v>
      </c>
      <c r="E62" s="719">
        <f t="shared" si="14"/>
        <v>500000</v>
      </c>
      <c r="F62" s="733">
        <f t="shared" si="15"/>
        <v>0.076</v>
      </c>
      <c r="G62" s="812">
        <v>20</v>
      </c>
      <c r="H62" s="720">
        <v>72</v>
      </c>
      <c r="I62" s="721">
        <v>3445411</v>
      </c>
      <c r="J62" s="564" t="s">
        <v>164</v>
      </c>
      <c r="K62" s="721">
        <v>3495410</v>
      </c>
      <c r="L62" s="717">
        <f t="shared" si="16"/>
        <v>500000</v>
      </c>
      <c r="M62" s="722" t="s">
        <v>573</v>
      </c>
    </row>
    <row r="63" spans="1:13" ht="13.5">
      <c r="A63" s="724">
        <v>42248</v>
      </c>
      <c r="B63" s="723" t="s">
        <v>354</v>
      </c>
      <c r="C63" s="717">
        <v>650000</v>
      </c>
      <c r="D63" s="718">
        <v>32500</v>
      </c>
      <c r="E63" s="719">
        <f t="shared" si="14"/>
        <v>325000</v>
      </c>
      <c r="F63" s="733">
        <f t="shared" si="15"/>
        <v>0.0494</v>
      </c>
      <c r="G63" s="812">
        <v>14</v>
      </c>
      <c r="H63" s="720">
        <v>73</v>
      </c>
      <c r="I63" s="721">
        <v>3495411</v>
      </c>
      <c r="J63" s="564" t="s">
        <v>164</v>
      </c>
      <c r="K63" s="721">
        <v>3527910</v>
      </c>
      <c r="L63" s="717">
        <f t="shared" si="16"/>
        <v>325000</v>
      </c>
      <c r="M63" s="722" t="s">
        <v>573</v>
      </c>
    </row>
    <row r="64" spans="1:13" ht="14.25">
      <c r="A64" s="724">
        <v>42261</v>
      </c>
      <c r="B64" s="726" t="s">
        <v>354</v>
      </c>
      <c r="C64" s="818">
        <v>500000</v>
      </c>
      <c r="D64" s="718">
        <v>25000</v>
      </c>
      <c r="E64" s="719">
        <f t="shared" si="14"/>
        <v>250000</v>
      </c>
      <c r="F64" s="733">
        <f t="shared" si="15"/>
        <v>0.038</v>
      </c>
      <c r="G64" s="812">
        <v>14</v>
      </c>
      <c r="H64" s="720">
        <v>74</v>
      </c>
      <c r="I64" s="721">
        <v>3527911</v>
      </c>
      <c r="J64" s="564" t="s">
        <v>164</v>
      </c>
      <c r="K64" s="721">
        <v>3552910</v>
      </c>
      <c r="L64" s="818">
        <f t="shared" si="16"/>
        <v>250000</v>
      </c>
      <c r="M64" s="722" t="s">
        <v>573</v>
      </c>
    </row>
    <row r="65" spans="1:13" ht="13.5">
      <c r="A65" s="724">
        <v>42261</v>
      </c>
      <c r="B65" s="723" t="s">
        <v>586</v>
      </c>
      <c r="C65" s="717">
        <v>2500000</v>
      </c>
      <c r="D65" s="718">
        <v>125000</v>
      </c>
      <c r="E65" s="719">
        <f t="shared" si="14"/>
        <v>1250000</v>
      </c>
      <c r="F65" s="733">
        <f t="shared" si="15"/>
        <v>0.1901</v>
      </c>
      <c r="G65" s="812">
        <v>20</v>
      </c>
      <c r="H65" s="720">
        <v>75</v>
      </c>
      <c r="I65" s="721">
        <v>3552911</v>
      </c>
      <c r="J65" s="564" t="s">
        <v>164</v>
      </c>
      <c r="K65" s="721">
        <v>3677910</v>
      </c>
      <c r="L65" s="717">
        <f t="shared" si="16"/>
        <v>1250000</v>
      </c>
      <c r="M65" s="722" t="s">
        <v>573</v>
      </c>
    </row>
    <row r="66" spans="1:13" ht="13.5">
      <c r="A66" s="724">
        <v>42391</v>
      </c>
      <c r="B66" s="723" t="s">
        <v>586</v>
      </c>
      <c r="C66" s="717">
        <v>500000</v>
      </c>
      <c r="D66" s="718">
        <v>25000</v>
      </c>
      <c r="E66" s="719">
        <f t="shared" si="14"/>
        <v>250000</v>
      </c>
      <c r="F66" s="733">
        <f t="shared" si="15"/>
        <v>0.038</v>
      </c>
      <c r="G66" s="812">
        <v>20</v>
      </c>
      <c r="H66" s="720">
        <v>76</v>
      </c>
      <c r="I66" s="721">
        <v>3677911</v>
      </c>
      <c r="J66" s="564" t="s">
        <v>164</v>
      </c>
      <c r="K66" s="721">
        <v>3702910</v>
      </c>
      <c r="L66" s="717">
        <f t="shared" si="16"/>
        <v>250000</v>
      </c>
      <c r="M66" s="722" t="s">
        <v>573</v>
      </c>
    </row>
    <row r="67" spans="1:13" ht="13.5">
      <c r="A67" s="724">
        <v>42450</v>
      </c>
      <c r="B67" s="725" t="s">
        <v>354</v>
      </c>
      <c r="C67" s="717">
        <v>500000</v>
      </c>
      <c r="D67" s="718">
        <v>25000</v>
      </c>
      <c r="E67" s="719">
        <f t="shared" si="14"/>
        <v>250000</v>
      </c>
      <c r="F67" s="733">
        <f t="shared" si="15"/>
        <v>0.038</v>
      </c>
      <c r="G67" s="812">
        <v>14</v>
      </c>
      <c r="H67" s="720">
        <v>77</v>
      </c>
      <c r="I67" s="721">
        <v>3702911</v>
      </c>
      <c r="J67" s="564" t="s">
        <v>164</v>
      </c>
      <c r="K67" s="721">
        <v>3727910</v>
      </c>
      <c r="L67" s="717">
        <f t="shared" si="16"/>
        <v>250000</v>
      </c>
      <c r="M67" s="722" t="s">
        <v>573</v>
      </c>
    </row>
    <row r="68" spans="1:13" ht="14.25">
      <c r="A68" s="727"/>
      <c r="B68" s="728" t="s">
        <v>248</v>
      </c>
      <c r="C68" s="729">
        <f>SUM(C51:C67)</f>
        <v>13150000</v>
      </c>
      <c r="D68" s="729">
        <f>SUM(D51:D67)</f>
        <v>657500</v>
      </c>
      <c r="E68" s="729">
        <f>SUM(E51:E67)</f>
        <v>6575000</v>
      </c>
      <c r="F68" s="814">
        <f>SUM(F51:F67)</f>
        <v>0.9995</v>
      </c>
      <c r="G68" s="730"/>
      <c r="H68" s="734"/>
      <c r="I68" s="731"/>
      <c r="J68" s="731"/>
      <c r="K68" s="731"/>
      <c r="L68" s="717">
        <f>SUM(L51:L67)</f>
        <v>6575000</v>
      </c>
      <c r="M68" s="719"/>
    </row>
    <row r="69" ht="12.75"/>
    <row r="70" ht="12.75"/>
    <row r="71" spans="1:9" ht="14.25">
      <c r="A71" s="1165" t="s">
        <v>651</v>
      </c>
      <c r="B71" s="1165"/>
      <c r="C71" s="1165"/>
      <c r="D71" s="1165"/>
      <c r="E71" s="1165"/>
      <c r="F71" s="1165"/>
      <c r="G71" s="1165"/>
      <c r="H71" s="1165"/>
      <c r="I71" s="1165"/>
    </row>
    <row r="72" spans="1:13" ht="63.75">
      <c r="A72" s="710" t="s">
        <v>577</v>
      </c>
      <c r="B72" s="710" t="s">
        <v>578</v>
      </c>
      <c r="C72" s="711" t="s">
        <v>579</v>
      </c>
      <c r="D72" s="711" t="s">
        <v>580</v>
      </c>
      <c r="E72" s="711" t="s">
        <v>179</v>
      </c>
      <c r="F72" s="711" t="s">
        <v>119</v>
      </c>
      <c r="G72" s="711" t="s">
        <v>162</v>
      </c>
      <c r="H72" s="711" t="s">
        <v>581</v>
      </c>
      <c r="J72" s="713" t="s">
        <v>151</v>
      </c>
      <c r="K72" s="194"/>
      <c r="L72" s="714" t="s">
        <v>167</v>
      </c>
      <c r="M72" s="714" t="s">
        <v>582</v>
      </c>
    </row>
    <row r="73" spans="1:13" ht="13.5">
      <c r="A73" s="809" t="s">
        <v>654</v>
      </c>
      <c r="B73" s="804" t="s">
        <v>351</v>
      </c>
      <c r="C73" s="805">
        <v>500000</v>
      </c>
      <c r="D73" s="806">
        <v>25000</v>
      </c>
      <c r="E73" s="807">
        <f>D73*10</f>
        <v>250000</v>
      </c>
      <c r="F73" s="733">
        <f>ROUND((E73/$E$76),4)</f>
        <v>0.5</v>
      </c>
      <c r="G73" s="815">
        <v>16</v>
      </c>
      <c r="H73" s="815">
        <v>78</v>
      </c>
      <c r="I73" s="811">
        <v>3727911</v>
      </c>
      <c r="J73" s="564" t="s">
        <v>164</v>
      </c>
      <c r="K73" s="811">
        <v>3752910</v>
      </c>
      <c r="L73" s="819">
        <f>C73-(D73*10)</f>
        <v>250000</v>
      </c>
      <c r="M73" s="721" t="s">
        <v>657</v>
      </c>
    </row>
    <row r="74" spans="1:13" ht="13.5">
      <c r="A74" s="810" t="s">
        <v>655</v>
      </c>
      <c r="B74" s="804" t="s">
        <v>652</v>
      </c>
      <c r="C74" s="805">
        <v>300000</v>
      </c>
      <c r="D74" s="806">
        <v>15000</v>
      </c>
      <c r="E74" s="807">
        <f>D74*10</f>
        <v>150000</v>
      </c>
      <c r="F74" s="733">
        <f>ROUND((E74/$E$76),4)</f>
        <v>0.3</v>
      </c>
      <c r="G74" s="816">
        <v>20</v>
      </c>
      <c r="H74" s="816">
        <v>79</v>
      </c>
      <c r="I74" s="811">
        <v>3727911</v>
      </c>
      <c r="J74" s="564" t="s">
        <v>164</v>
      </c>
      <c r="K74" s="811">
        <v>3752910</v>
      </c>
      <c r="L74" s="819">
        <f>C74-(D74*10)</f>
        <v>150000</v>
      </c>
      <c r="M74" s="721" t="s">
        <v>657</v>
      </c>
    </row>
    <row r="75" spans="1:13" ht="13.5">
      <c r="A75" s="810" t="s">
        <v>656</v>
      </c>
      <c r="B75" s="804" t="s">
        <v>652</v>
      </c>
      <c r="C75" s="805">
        <v>200000</v>
      </c>
      <c r="D75" s="806">
        <v>10000</v>
      </c>
      <c r="E75" s="807">
        <f>D75*10</f>
        <v>100000</v>
      </c>
      <c r="F75" s="733">
        <f>ROUND((E75/$E$76),4)</f>
        <v>0.2</v>
      </c>
      <c r="G75" s="817">
        <v>20</v>
      </c>
      <c r="H75" s="817">
        <v>80</v>
      </c>
      <c r="I75" s="811">
        <v>3727911</v>
      </c>
      <c r="J75" s="564" t="s">
        <v>164</v>
      </c>
      <c r="K75" s="811">
        <v>3752910</v>
      </c>
      <c r="L75" s="819">
        <f>C75-(D75*10)</f>
        <v>100000</v>
      </c>
      <c r="M75" s="721" t="s">
        <v>657</v>
      </c>
    </row>
    <row r="76" spans="1:13" ht="14.25">
      <c r="A76" s="727"/>
      <c r="B76" s="728" t="s">
        <v>248</v>
      </c>
      <c r="C76" s="729">
        <f>SUM(C73:C75)</f>
        <v>1000000</v>
      </c>
      <c r="D76" s="729">
        <f>SUM(D73:D75)</f>
        <v>50000</v>
      </c>
      <c r="E76" s="729">
        <f>SUM(E73:E75)</f>
        <v>500000</v>
      </c>
      <c r="F76" s="814">
        <f>SUM(F73:F75)</f>
        <v>1</v>
      </c>
      <c r="G76" s="730"/>
      <c r="H76" s="734"/>
      <c r="I76" s="731"/>
      <c r="J76" s="564"/>
      <c r="K76" s="731"/>
      <c r="L76" s="717">
        <f>SUM(L73:L75)</f>
        <v>500000</v>
      </c>
      <c r="M76" s="721"/>
    </row>
    <row r="77" ht="12.75"/>
    <row r="78" spans="1:5" ht="12.75">
      <c r="A78" s="59" t="s">
        <v>185</v>
      </c>
      <c r="D78" s="67">
        <f>D68+D76+D43+D27+D17</f>
        <v>3777910</v>
      </c>
      <c r="E78" s="62">
        <f>E76+E68+E43+E17+E27</f>
        <v>37779100</v>
      </c>
    </row>
    <row r="79" ht="12.75"/>
    <row r="80" ht="12.75">
      <c r="E80" s="67"/>
    </row>
    <row r="81" ht="12.75">
      <c r="E81" s="67"/>
    </row>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c r="L100" s="67">
        <f>L76+L68+L43+L17+L27</f>
        <v>41375745</v>
      </c>
    </row>
    <row r="101" ht="12.75"/>
    <row r="102" ht="12.75"/>
    <row r="103" ht="12.75"/>
  </sheetData>
  <sheetProtection/>
  <mergeCells count="2">
    <mergeCell ref="A49:I49"/>
    <mergeCell ref="A71:I71"/>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22.xml><?xml version="1.0" encoding="utf-8"?>
<worksheet xmlns="http://schemas.openxmlformats.org/spreadsheetml/2006/main" xmlns:r="http://schemas.openxmlformats.org/officeDocument/2006/relationships">
  <dimension ref="A1:Q24"/>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I5" sqref="I5"/>
    </sheetView>
  </sheetViews>
  <sheetFormatPr defaultColWidth="9.140625" defaultRowHeight="12.75"/>
  <cols>
    <col min="1" max="1" width="5.7109375" style="836" customWidth="1"/>
    <col min="2" max="2" width="14.00390625" style="837" customWidth="1"/>
    <col min="3" max="3" width="12.140625" style="577" customWidth="1"/>
    <col min="4" max="4" width="11.57421875" style="577" customWidth="1"/>
    <col min="5" max="5" width="12.00390625" style="577" customWidth="1"/>
    <col min="6" max="6" width="13.421875" style="577" bestFit="1" customWidth="1"/>
    <col min="7" max="7" width="12.421875" style="577" customWidth="1"/>
    <col min="8" max="8" width="10.8515625" style="577" bestFit="1" customWidth="1"/>
    <col min="9" max="9" width="11.28125" style="577" customWidth="1"/>
    <col min="10" max="10" width="9.28125" style="577" bestFit="1" customWidth="1"/>
    <col min="11" max="11" width="10.8515625" style="577" bestFit="1" customWidth="1"/>
    <col min="12" max="12" width="12.00390625" style="577" customWidth="1"/>
    <col min="13" max="13" width="11.7109375" style="577" customWidth="1"/>
    <col min="14" max="14" width="13.8515625" style="577" customWidth="1"/>
    <col min="15" max="15" width="9.140625" style="577" customWidth="1"/>
    <col min="16" max="16" width="9.28125" style="577" bestFit="1" customWidth="1"/>
    <col min="17" max="17" width="12.28125" style="577" bestFit="1" customWidth="1"/>
    <col min="18" max="16384" width="9.140625" style="577" customWidth="1"/>
  </cols>
  <sheetData>
    <row r="1" ht="13.5" thickBot="1">
      <c r="B1" s="887" t="s">
        <v>760</v>
      </c>
    </row>
    <row r="2" spans="1:14" ht="27.75" customHeight="1">
      <c r="A2" s="854"/>
      <c r="B2" s="855"/>
      <c r="C2" s="1166" t="s">
        <v>658</v>
      </c>
      <c r="D2" s="1167"/>
      <c r="E2" s="1168"/>
      <c r="F2" s="856"/>
      <c r="G2" s="1167" t="s">
        <v>668</v>
      </c>
      <c r="H2" s="1167"/>
      <c r="I2" s="1167"/>
      <c r="J2" s="857"/>
      <c r="K2" s="1166" t="s">
        <v>661</v>
      </c>
      <c r="L2" s="1167"/>
      <c r="M2" s="1167"/>
      <c r="N2" s="1168"/>
    </row>
    <row r="3" spans="1:15" s="839" customFormat="1" ht="84" customHeight="1">
      <c r="A3" s="847" t="s">
        <v>664</v>
      </c>
      <c r="B3" s="845" t="s">
        <v>387</v>
      </c>
      <c r="C3" s="847" t="s">
        <v>389</v>
      </c>
      <c r="D3" s="848" t="s">
        <v>662</v>
      </c>
      <c r="E3" s="849" t="s">
        <v>673</v>
      </c>
      <c r="F3" s="846" t="s">
        <v>161</v>
      </c>
      <c r="G3" s="848" t="s">
        <v>669</v>
      </c>
      <c r="H3" s="848" t="s">
        <v>670</v>
      </c>
      <c r="I3" s="848" t="s">
        <v>671</v>
      </c>
      <c r="J3" s="845" t="s">
        <v>672</v>
      </c>
      <c r="K3" s="847" t="s">
        <v>389</v>
      </c>
      <c r="L3" s="848" t="s">
        <v>662</v>
      </c>
      <c r="M3" s="848" t="str">
        <f>E3</f>
        <v>Unsecured Loan(Goodwill)</v>
      </c>
      <c r="N3" s="849" t="s">
        <v>653</v>
      </c>
      <c r="O3" s="840"/>
    </row>
    <row r="4" spans="1:17" ht="25.5" customHeight="1">
      <c r="A4" s="858">
        <v>1</v>
      </c>
      <c r="B4" s="844" t="s">
        <v>126</v>
      </c>
      <c r="C4" s="65">
        <v>50000</v>
      </c>
      <c r="D4" s="851">
        <f>C4*10</f>
        <v>500000</v>
      </c>
      <c r="E4" s="852">
        <v>500000</v>
      </c>
      <c r="F4" s="65">
        <v>1000000</v>
      </c>
      <c r="G4" s="851"/>
      <c r="H4" s="851"/>
      <c r="I4" s="851"/>
      <c r="J4" s="853"/>
      <c r="K4" s="850">
        <f>C4</f>
        <v>50000</v>
      </c>
      <c r="L4" s="851">
        <f>K4*10</f>
        <v>500000</v>
      </c>
      <c r="M4" s="851">
        <f aca="true" t="shared" si="0" ref="M4:M11">E4-I4</f>
        <v>500000</v>
      </c>
      <c r="N4" s="852">
        <v>0</v>
      </c>
      <c r="P4" s="577">
        <f>L4-M4</f>
        <v>0</v>
      </c>
      <c r="Q4" s="577">
        <f>F4-L4-M4-N4</f>
        <v>0</v>
      </c>
    </row>
    <row r="5" spans="1:17" ht="24" customHeight="1">
      <c r="A5" s="858">
        <v>2</v>
      </c>
      <c r="B5" s="844" t="s">
        <v>157</v>
      </c>
      <c r="C5" s="65">
        <f>250000+100000+150000</f>
        <v>500000</v>
      </c>
      <c r="D5" s="851">
        <f aca="true" t="shared" si="1" ref="D5:D23">C5*10</f>
        <v>5000000</v>
      </c>
      <c r="E5" s="852">
        <v>5000000</v>
      </c>
      <c r="F5" s="65">
        <f>6000000+5000000-1000000</f>
        <v>10000000</v>
      </c>
      <c r="G5" s="851"/>
      <c r="H5" s="851"/>
      <c r="I5" s="851"/>
      <c r="J5" s="853"/>
      <c r="K5" s="850">
        <f aca="true" t="shared" si="2" ref="K5:K23">C5</f>
        <v>500000</v>
      </c>
      <c r="L5" s="851">
        <f aca="true" t="shared" si="3" ref="L5:L24">K5*10</f>
        <v>5000000</v>
      </c>
      <c r="M5" s="851">
        <f t="shared" si="0"/>
        <v>5000000</v>
      </c>
      <c r="N5" s="852">
        <v>1950000</v>
      </c>
      <c r="P5" s="577">
        <f aca="true" t="shared" si="4" ref="P5:P24">L5-M5</f>
        <v>0</v>
      </c>
      <c r="Q5" s="577">
        <f aca="true" t="shared" si="5" ref="Q5:Q24">F5-L5-M5-N5</f>
        <v>-1950000</v>
      </c>
    </row>
    <row r="6" spans="1:17" ht="25.5">
      <c r="A6" s="858">
        <v>3</v>
      </c>
      <c r="B6" s="844" t="s">
        <v>348</v>
      </c>
      <c r="C6" s="65">
        <v>150000</v>
      </c>
      <c r="D6" s="851">
        <f t="shared" si="1"/>
        <v>1500000</v>
      </c>
      <c r="E6" s="852">
        <v>1500000</v>
      </c>
      <c r="F6" s="65">
        <f>1500000+1500000</f>
        <v>3000000</v>
      </c>
      <c r="G6" s="851"/>
      <c r="H6" s="851"/>
      <c r="I6" s="851"/>
      <c r="J6" s="853"/>
      <c r="K6" s="850">
        <f t="shared" si="2"/>
        <v>150000</v>
      </c>
      <c r="L6" s="851">
        <f t="shared" si="3"/>
        <v>1500000</v>
      </c>
      <c r="M6" s="851">
        <f t="shared" si="0"/>
        <v>1500000</v>
      </c>
      <c r="N6" s="852">
        <v>0</v>
      </c>
      <c r="P6" s="577">
        <f t="shared" si="4"/>
        <v>0</v>
      </c>
      <c r="Q6" s="577">
        <f t="shared" si="5"/>
        <v>0</v>
      </c>
    </row>
    <row r="7" spans="1:17" ht="28.5" customHeight="1">
      <c r="A7" s="858">
        <v>4</v>
      </c>
      <c r="B7" s="844" t="s">
        <v>159</v>
      </c>
      <c r="C7" s="65">
        <v>50000</v>
      </c>
      <c r="D7" s="851">
        <f t="shared" si="1"/>
        <v>500000</v>
      </c>
      <c r="E7" s="852">
        <v>500000</v>
      </c>
      <c r="F7" s="65">
        <v>1000000</v>
      </c>
      <c r="G7" s="851"/>
      <c r="H7" s="851"/>
      <c r="I7" s="851"/>
      <c r="J7" s="853"/>
      <c r="K7" s="850">
        <f t="shared" si="2"/>
        <v>50000</v>
      </c>
      <c r="L7" s="851">
        <f t="shared" si="3"/>
        <v>500000</v>
      </c>
      <c r="M7" s="851">
        <f t="shared" si="0"/>
        <v>500000</v>
      </c>
      <c r="N7" s="852">
        <v>0</v>
      </c>
      <c r="P7" s="577">
        <f t="shared" si="4"/>
        <v>0</v>
      </c>
      <c r="Q7" s="577">
        <f t="shared" si="5"/>
        <v>0</v>
      </c>
    </row>
    <row r="8" spans="1:17" ht="25.5">
      <c r="A8" s="858">
        <v>5</v>
      </c>
      <c r="B8" s="844" t="s">
        <v>349</v>
      </c>
      <c r="C8" s="65">
        <v>175000</v>
      </c>
      <c r="D8" s="851">
        <f t="shared" si="1"/>
        <v>1750000</v>
      </c>
      <c r="E8" s="852">
        <v>1750000</v>
      </c>
      <c r="F8" s="65">
        <f>1750000+1750000</f>
        <v>3500000</v>
      </c>
      <c r="G8" s="851"/>
      <c r="H8" s="851"/>
      <c r="I8" s="851"/>
      <c r="J8" s="853"/>
      <c r="K8" s="850">
        <f t="shared" si="2"/>
        <v>175000</v>
      </c>
      <c r="L8" s="851">
        <f t="shared" si="3"/>
        <v>1750000</v>
      </c>
      <c r="M8" s="851">
        <f t="shared" si="0"/>
        <v>1750000</v>
      </c>
      <c r="N8" s="852">
        <v>0</v>
      </c>
      <c r="P8" s="577">
        <f t="shared" si="4"/>
        <v>0</v>
      </c>
      <c r="Q8" s="577">
        <f t="shared" si="5"/>
        <v>0</v>
      </c>
    </row>
    <row r="9" spans="1:17" ht="25.5">
      <c r="A9" s="858">
        <v>6</v>
      </c>
      <c r="B9" s="844" t="s">
        <v>180</v>
      </c>
      <c r="C9" s="65">
        <f>125000+125000</f>
        <v>250000</v>
      </c>
      <c r="D9" s="851">
        <f t="shared" si="1"/>
        <v>2500000</v>
      </c>
      <c r="E9" s="852">
        <v>2500000</v>
      </c>
      <c r="F9" s="65">
        <f>3000000+2500000-500000</f>
        <v>5000000</v>
      </c>
      <c r="G9" s="851"/>
      <c r="H9" s="851"/>
      <c r="I9" s="851"/>
      <c r="J9" s="853"/>
      <c r="K9" s="850">
        <f t="shared" si="2"/>
        <v>250000</v>
      </c>
      <c r="L9" s="851">
        <f t="shared" si="3"/>
        <v>2500000</v>
      </c>
      <c r="M9" s="851">
        <f t="shared" si="0"/>
        <v>2500000</v>
      </c>
      <c r="N9" s="852">
        <v>500000</v>
      </c>
      <c r="P9" s="577">
        <f t="shared" si="4"/>
        <v>0</v>
      </c>
      <c r="Q9" s="577">
        <f t="shared" si="5"/>
        <v>-500000</v>
      </c>
    </row>
    <row r="10" spans="1:17" ht="38.25">
      <c r="A10" s="858">
        <v>7</v>
      </c>
      <c r="B10" s="844" t="s">
        <v>350</v>
      </c>
      <c r="C10" s="65">
        <v>50000</v>
      </c>
      <c r="D10" s="851">
        <f t="shared" si="1"/>
        <v>500000</v>
      </c>
      <c r="E10" s="852">
        <v>500000</v>
      </c>
      <c r="F10" s="65">
        <f>500000+500000</f>
        <v>1000000</v>
      </c>
      <c r="G10" s="851"/>
      <c r="H10" s="851"/>
      <c r="I10" s="851"/>
      <c r="J10" s="853"/>
      <c r="K10" s="850">
        <f t="shared" si="2"/>
        <v>50000</v>
      </c>
      <c r="L10" s="851">
        <f t="shared" si="3"/>
        <v>500000</v>
      </c>
      <c r="M10" s="851">
        <f t="shared" si="0"/>
        <v>500000</v>
      </c>
      <c r="N10" s="852">
        <f>I10</f>
        <v>0</v>
      </c>
      <c r="P10" s="577">
        <f t="shared" si="4"/>
        <v>0</v>
      </c>
      <c r="Q10" s="577">
        <f t="shared" si="5"/>
        <v>0</v>
      </c>
    </row>
    <row r="11" spans="1:17" ht="15.75">
      <c r="A11" s="858">
        <v>8</v>
      </c>
      <c r="B11" s="844" t="s">
        <v>351</v>
      </c>
      <c r="C11" s="65">
        <v>525000</v>
      </c>
      <c r="D11" s="851">
        <f t="shared" si="1"/>
        <v>5250000</v>
      </c>
      <c r="E11" s="852">
        <v>5250000</v>
      </c>
      <c r="F11" s="65">
        <f>5500000+5000000+250000+250000-500000</f>
        <v>10500000</v>
      </c>
      <c r="G11" s="851"/>
      <c r="H11" s="851"/>
      <c r="I11" s="851"/>
      <c r="J11" s="853"/>
      <c r="K11" s="850">
        <f>C11+J11</f>
        <v>525000</v>
      </c>
      <c r="L11" s="851">
        <f t="shared" si="3"/>
        <v>5250000</v>
      </c>
      <c r="M11" s="851">
        <f t="shared" si="0"/>
        <v>5250000</v>
      </c>
      <c r="N11" s="852">
        <f>I11+H11</f>
        <v>0</v>
      </c>
      <c r="P11" s="577">
        <f t="shared" si="4"/>
        <v>0</v>
      </c>
      <c r="Q11" s="577">
        <f t="shared" si="5"/>
        <v>0</v>
      </c>
    </row>
    <row r="12" spans="1:17" ht="25.5">
      <c r="A12" s="858">
        <v>9</v>
      </c>
      <c r="B12" s="844" t="s">
        <v>648</v>
      </c>
      <c r="C12" s="65">
        <f>100000+25000</f>
        <v>125000</v>
      </c>
      <c r="D12" s="851">
        <f t="shared" si="1"/>
        <v>1250000</v>
      </c>
      <c r="E12" s="852">
        <v>1250000</v>
      </c>
      <c r="F12" s="65">
        <f>2000000+500000</f>
        <v>2500000</v>
      </c>
      <c r="G12" s="851"/>
      <c r="H12" s="851"/>
      <c r="I12" s="851"/>
      <c r="J12" s="853"/>
      <c r="K12" s="850">
        <f t="shared" si="2"/>
        <v>125000</v>
      </c>
      <c r="L12" s="851">
        <f t="shared" si="3"/>
        <v>1250000</v>
      </c>
      <c r="M12" s="851">
        <f>E12</f>
        <v>1250000</v>
      </c>
      <c r="N12" s="852">
        <v>0</v>
      </c>
      <c r="P12" s="577">
        <f t="shared" si="4"/>
        <v>0</v>
      </c>
      <c r="Q12" s="577">
        <f t="shared" si="5"/>
        <v>0</v>
      </c>
    </row>
    <row r="13" spans="1:17" ht="15.75">
      <c r="A13" s="858">
        <v>10</v>
      </c>
      <c r="B13" s="844" t="s">
        <v>156</v>
      </c>
      <c r="C13" s="65">
        <v>10000</v>
      </c>
      <c r="D13" s="851">
        <f t="shared" si="1"/>
        <v>100000</v>
      </c>
      <c r="E13" s="852">
        <v>100000</v>
      </c>
      <c r="F13" s="65">
        <v>200000</v>
      </c>
      <c r="G13" s="851"/>
      <c r="H13" s="851"/>
      <c r="I13" s="851"/>
      <c r="J13" s="853"/>
      <c r="K13" s="850">
        <f t="shared" si="2"/>
        <v>10000</v>
      </c>
      <c r="L13" s="851">
        <f t="shared" si="3"/>
        <v>100000</v>
      </c>
      <c r="M13" s="851">
        <f>E13</f>
        <v>100000</v>
      </c>
      <c r="N13" s="852">
        <v>0</v>
      </c>
      <c r="P13" s="577">
        <f t="shared" si="4"/>
        <v>0</v>
      </c>
      <c r="Q13" s="577">
        <f t="shared" si="5"/>
        <v>0</v>
      </c>
    </row>
    <row r="14" spans="1:17" ht="25.5">
      <c r="A14" s="858">
        <v>11</v>
      </c>
      <c r="B14" s="844" t="s">
        <v>158</v>
      </c>
      <c r="C14" s="65">
        <f>87960+162050</f>
        <v>250010</v>
      </c>
      <c r="D14" s="851">
        <f t="shared" si="1"/>
        <v>2500100</v>
      </c>
      <c r="E14" s="852">
        <v>2500100</v>
      </c>
      <c r="F14" s="65">
        <f>4000100+2500100-1500000</f>
        <v>5000200</v>
      </c>
      <c r="G14" s="851"/>
      <c r="H14" s="851"/>
      <c r="I14" s="851"/>
      <c r="J14" s="853"/>
      <c r="K14" s="850">
        <f t="shared" si="2"/>
        <v>250010</v>
      </c>
      <c r="L14" s="851">
        <f t="shared" si="3"/>
        <v>2500100</v>
      </c>
      <c r="M14" s="851">
        <f>E14-I14</f>
        <v>2500100</v>
      </c>
      <c r="N14" s="852">
        <v>1500000</v>
      </c>
      <c r="P14" s="577">
        <f t="shared" si="4"/>
        <v>0</v>
      </c>
      <c r="Q14" s="577">
        <f t="shared" si="5"/>
        <v>-1500000</v>
      </c>
    </row>
    <row r="15" spans="1:17" ht="25.5">
      <c r="A15" s="858">
        <v>12</v>
      </c>
      <c r="B15" s="844" t="s">
        <v>489</v>
      </c>
      <c r="C15" s="65">
        <v>250000</v>
      </c>
      <c r="D15" s="851">
        <f t="shared" si="1"/>
        <v>2500000</v>
      </c>
      <c r="E15" s="852">
        <v>2500000</v>
      </c>
      <c r="F15" s="65">
        <f>4500000+500000</f>
        <v>5000000</v>
      </c>
      <c r="G15" s="851"/>
      <c r="H15" s="851"/>
      <c r="I15" s="851"/>
      <c r="J15" s="853"/>
      <c r="K15" s="850">
        <f>C15+J15</f>
        <v>250000</v>
      </c>
      <c r="L15" s="851">
        <f t="shared" si="3"/>
        <v>2500000</v>
      </c>
      <c r="M15" s="851">
        <f>E15+H15</f>
        <v>2500000</v>
      </c>
      <c r="N15" s="852">
        <v>0</v>
      </c>
      <c r="P15" s="577">
        <f t="shared" si="4"/>
        <v>0</v>
      </c>
      <c r="Q15" s="577">
        <f t="shared" si="5"/>
        <v>0</v>
      </c>
    </row>
    <row r="16" spans="1:17" ht="25.5">
      <c r="A16" s="858">
        <v>13</v>
      </c>
      <c r="B16" s="844" t="s">
        <v>160</v>
      </c>
      <c r="C16" s="65">
        <f>75000+45000</f>
        <v>120000</v>
      </c>
      <c r="D16" s="851">
        <f t="shared" si="1"/>
        <v>1200000</v>
      </c>
      <c r="E16" s="852">
        <v>1200000</v>
      </c>
      <c r="F16" s="65">
        <f>2700000+1200000-1500000</f>
        <v>2400000</v>
      </c>
      <c r="G16" s="851"/>
      <c r="H16" s="851"/>
      <c r="I16" s="851"/>
      <c r="J16" s="853"/>
      <c r="K16" s="850">
        <f t="shared" si="2"/>
        <v>120000</v>
      </c>
      <c r="L16" s="851">
        <f t="shared" si="3"/>
        <v>1200000</v>
      </c>
      <c r="M16" s="851">
        <f>E16-I16</f>
        <v>1200000</v>
      </c>
      <c r="N16" s="852">
        <v>2000000</v>
      </c>
      <c r="P16" s="577">
        <f t="shared" si="4"/>
        <v>0</v>
      </c>
      <c r="Q16" s="577">
        <f t="shared" si="5"/>
        <v>-2000000</v>
      </c>
    </row>
    <row r="17" spans="1:17" ht="25.5">
      <c r="A17" s="858">
        <v>14</v>
      </c>
      <c r="B17" s="844" t="s">
        <v>352</v>
      </c>
      <c r="C17" s="65">
        <v>100000</v>
      </c>
      <c r="D17" s="851">
        <f t="shared" si="1"/>
        <v>1000000</v>
      </c>
      <c r="E17" s="852">
        <v>1000000</v>
      </c>
      <c r="F17" s="65">
        <f>1000000+1000000</f>
        <v>2000000</v>
      </c>
      <c r="G17" s="851"/>
      <c r="H17" s="851"/>
      <c r="I17" s="851"/>
      <c r="J17" s="853"/>
      <c r="K17" s="850">
        <f t="shared" si="2"/>
        <v>100000</v>
      </c>
      <c r="L17" s="851">
        <f t="shared" si="3"/>
        <v>1000000</v>
      </c>
      <c r="M17" s="851">
        <f>E17</f>
        <v>1000000</v>
      </c>
      <c r="N17" s="852">
        <v>0</v>
      </c>
      <c r="P17" s="577">
        <f t="shared" si="4"/>
        <v>0</v>
      </c>
      <c r="Q17" s="577">
        <f t="shared" si="5"/>
        <v>0</v>
      </c>
    </row>
    <row r="18" spans="1:17" ht="25.5">
      <c r="A18" s="858">
        <v>15</v>
      </c>
      <c r="B18" s="844" t="s">
        <v>353</v>
      </c>
      <c r="C18" s="65">
        <v>300000</v>
      </c>
      <c r="D18" s="851">
        <f t="shared" si="1"/>
        <v>3000000</v>
      </c>
      <c r="E18" s="852">
        <v>3000000</v>
      </c>
      <c r="F18" s="65">
        <f>3000000+3000000</f>
        <v>6000000</v>
      </c>
      <c r="G18" s="851"/>
      <c r="H18" s="851"/>
      <c r="I18" s="851"/>
      <c r="J18" s="853"/>
      <c r="K18" s="850">
        <f t="shared" si="2"/>
        <v>300000</v>
      </c>
      <c r="L18" s="851">
        <f t="shared" si="3"/>
        <v>3000000</v>
      </c>
      <c r="M18" s="851">
        <f>E18</f>
        <v>3000000</v>
      </c>
      <c r="N18" s="852">
        <v>0</v>
      </c>
      <c r="P18" s="577">
        <f t="shared" si="4"/>
        <v>0</v>
      </c>
      <c r="Q18" s="577">
        <f t="shared" si="5"/>
        <v>0</v>
      </c>
    </row>
    <row r="19" spans="1:17" ht="15.75">
      <c r="A19" s="858">
        <v>16</v>
      </c>
      <c r="B19" s="844" t="s">
        <v>155</v>
      </c>
      <c r="C19" s="65">
        <v>150000</v>
      </c>
      <c r="D19" s="851">
        <f t="shared" si="1"/>
        <v>1500000</v>
      </c>
      <c r="E19" s="852">
        <v>1500000</v>
      </c>
      <c r="F19" s="65">
        <f>3500000-500000</f>
        <v>3000000</v>
      </c>
      <c r="G19" s="851"/>
      <c r="H19" s="851"/>
      <c r="I19" s="851"/>
      <c r="J19" s="853"/>
      <c r="K19" s="850">
        <f t="shared" si="2"/>
        <v>150000</v>
      </c>
      <c r="L19" s="851">
        <f t="shared" si="3"/>
        <v>1500000</v>
      </c>
      <c r="M19" s="851">
        <f>E19-I19</f>
        <v>1500000</v>
      </c>
      <c r="N19" s="852">
        <v>500000</v>
      </c>
      <c r="P19" s="577">
        <f t="shared" si="4"/>
        <v>0</v>
      </c>
      <c r="Q19" s="577">
        <f t="shared" si="5"/>
        <v>-500000</v>
      </c>
    </row>
    <row r="20" spans="1:17" ht="25.5">
      <c r="A20" s="858">
        <v>17</v>
      </c>
      <c r="B20" s="844" t="s">
        <v>354</v>
      </c>
      <c r="C20" s="65">
        <v>182500</v>
      </c>
      <c r="D20" s="851">
        <f t="shared" si="1"/>
        <v>1825000</v>
      </c>
      <c r="E20" s="852">
        <v>1825000</v>
      </c>
      <c r="F20" s="65">
        <f>1825000*2</f>
        <v>3650000</v>
      </c>
      <c r="G20" s="851"/>
      <c r="H20" s="851"/>
      <c r="I20" s="851"/>
      <c r="J20" s="853"/>
      <c r="K20" s="850">
        <f t="shared" si="2"/>
        <v>182500</v>
      </c>
      <c r="L20" s="851">
        <f t="shared" si="3"/>
        <v>1825000</v>
      </c>
      <c r="M20" s="851">
        <f>E20</f>
        <v>1825000</v>
      </c>
      <c r="N20" s="852">
        <v>500000</v>
      </c>
      <c r="P20" s="577">
        <f t="shared" si="4"/>
        <v>0</v>
      </c>
      <c r="Q20" s="577">
        <f t="shared" si="5"/>
        <v>-500000</v>
      </c>
    </row>
    <row r="21" spans="1:17" ht="15.75">
      <c r="A21" s="858">
        <v>18</v>
      </c>
      <c r="B21" s="844" t="s">
        <v>153</v>
      </c>
      <c r="C21" s="65">
        <f>5000+5000</f>
        <v>10000</v>
      </c>
      <c r="D21" s="851">
        <f t="shared" si="1"/>
        <v>100000</v>
      </c>
      <c r="E21" s="852">
        <v>100000</v>
      </c>
      <c r="F21" s="65">
        <f>1800645+100000-1800000-645+304000</f>
        <v>404000</v>
      </c>
      <c r="G21" s="851"/>
      <c r="H21" s="851"/>
      <c r="I21" s="851"/>
      <c r="J21" s="853"/>
      <c r="K21" s="850">
        <f t="shared" si="2"/>
        <v>10000</v>
      </c>
      <c r="L21" s="851">
        <f t="shared" si="3"/>
        <v>100000</v>
      </c>
      <c r="M21" s="851">
        <f>E21+H21-I21</f>
        <v>100000</v>
      </c>
      <c r="N21" s="930">
        <v>2676875</v>
      </c>
      <c r="O21" s="872"/>
      <c r="P21" s="577">
        <f t="shared" si="4"/>
        <v>0</v>
      </c>
      <c r="Q21" s="577">
        <f t="shared" si="5"/>
        <v>-2472875</v>
      </c>
    </row>
    <row r="22" spans="1:17" ht="15.75">
      <c r="A22" s="858">
        <v>19</v>
      </c>
      <c r="B22" s="844" t="s">
        <v>152</v>
      </c>
      <c r="C22" s="65">
        <f>5000+25400</f>
        <v>30400</v>
      </c>
      <c r="D22" s="851">
        <f t="shared" si="1"/>
        <v>304000</v>
      </c>
      <c r="E22" s="852">
        <v>304000</v>
      </c>
      <c r="F22" s="65">
        <f>50000+254000+100000</f>
        <v>404000</v>
      </c>
      <c r="G22" s="851"/>
      <c r="H22" s="851"/>
      <c r="I22" s="851"/>
      <c r="J22" s="853"/>
      <c r="K22" s="850">
        <f t="shared" si="2"/>
        <v>30400</v>
      </c>
      <c r="L22" s="851">
        <f t="shared" si="3"/>
        <v>304000</v>
      </c>
      <c r="M22" s="851">
        <f>E22</f>
        <v>304000</v>
      </c>
      <c r="N22" s="852">
        <v>27500</v>
      </c>
      <c r="P22" s="577">
        <f t="shared" si="4"/>
        <v>0</v>
      </c>
      <c r="Q22" s="577">
        <f t="shared" si="5"/>
        <v>-231500</v>
      </c>
    </row>
    <row r="23" spans="1:17" ht="25.5">
      <c r="A23" s="866">
        <v>20</v>
      </c>
      <c r="B23" s="867" t="s">
        <v>154</v>
      </c>
      <c r="C23" s="65">
        <f>275000+225000</f>
        <v>500000</v>
      </c>
      <c r="D23" s="869">
        <f t="shared" si="1"/>
        <v>5000000</v>
      </c>
      <c r="E23" s="870">
        <v>5000000</v>
      </c>
      <c r="F23" s="65">
        <f>5000000+6000000-1000000</f>
        <v>10000000</v>
      </c>
      <c r="G23" s="869"/>
      <c r="H23" s="869"/>
      <c r="I23" s="869"/>
      <c r="J23" s="871"/>
      <c r="K23" s="868">
        <f t="shared" si="2"/>
        <v>500000</v>
      </c>
      <c r="L23" s="869">
        <f t="shared" si="3"/>
        <v>5000000</v>
      </c>
      <c r="M23" s="869">
        <f>E23-I23</f>
        <v>5000000</v>
      </c>
      <c r="N23" s="870">
        <v>1500000</v>
      </c>
      <c r="P23" s="577">
        <f t="shared" si="4"/>
        <v>0</v>
      </c>
      <c r="Q23" s="577">
        <f t="shared" si="5"/>
        <v>-1500000</v>
      </c>
    </row>
    <row r="24" spans="1:17" s="838" customFormat="1" ht="13.5" thickBot="1">
      <c r="A24" s="859"/>
      <c r="B24" s="860" t="s">
        <v>248</v>
      </c>
      <c r="C24" s="861">
        <f aca="true" t="shared" si="6" ref="C24:H24">SUM(C4:C23)</f>
        <v>3777910</v>
      </c>
      <c r="D24" s="862">
        <f t="shared" si="6"/>
        <v>37779100</v>
      </c>
      <c r="E24" s="863">
        <f t="shared" si="6"/>
        <v>37779100</v>
      </c>
      <c r="F24" s="864">
        <f t="shared" si="6"/>
        <v>75558200</v>
      </c>
      <c r="G24" s="862">
        <f t="shared" si="6"/>
        <v>0</v>
      </c>
      <c r="H24" s="862">
        <f t="shared" si="6"/>
        <v>0</v>
      </c>
      <c r="I24" s="862"/>
      <c r="J24" s="865"/>
      <c r="K24" s="861">
        <f>SUM(K4:K23)</f>
        <v>3777910</v>
      </c>
      <c r="L24" s="862">
        <f t="shared" si="3"/>
        <v>37779100</v>
      </c>
      <c r="M24" s="862">
        <f>SUM(M4:M23)</f>
        <v>37779100</v>
      </c>
      <c r="N24" s="863">
        <f>SUM(N4:N23)</f>
        <v>11154375</v>
      </c>
      <c r="P24" s="577">
        <f t="shared" si="4"/>
        <v>0</v>
      </c>
      <c r="Q24" s="577">
        <f t="shared" si="5"/>
        <v>-11154375</v>
      </c>
    </row>
  </sheetData>
  <sheetProtection/>
  <mergeCells count="3">
    <mergeCell ref="C2:E2"/>
    <mergeCell ref="K2:N2"/>
    <mergeCell ref="G2:I2"/>
  </mergeCells>
  <printOptions/>
  <pageMargins left="0.7" right="0.7" top="0.75" bottom="0.75" header="0.3" footer="0.3"/>
  <pageSetup horizontalDpi="600" verticalDpi="600" orientation="portrait" scale="58" r:id="rId3"/>
  <colBreaks count="1" manualBreakCount="1">
    <brk id="14" max="65535" man="1"/>
  </colBreaks>
  <legacyDrawing r:id="rId2"/>
</worksheet>
</file>

<file path=xl/worksheets/sheet3.xml><?xml version="1.0" encoding="utf-8"?>
<worksheet xmlns="http://schemas.openxmlformats.org/spreadsheetml/2006/main" xmlns:r="http://schemas.openxmlformats.org/officeDocument/2006/relationships">
  <dimension ref="A1:Q50"/>
  <sheetViews>
    <sheetView zoomScalePageLayoutView="0" workbookViewId="0" topLeftCell="A1">
      <selection activeCell="H7" sqref="H7"/>
    </sheetView>
  </sheetViews>
  <sheetFormatPr defaultColWidth="9.140625" defaultRowHeight="12.75"/>
  <cols>
    <col min="1" max="2" width="3.7109375" style="39" customWidth="1"/>
    <col min="3" max="3" width="3.7109375" style="44" customWidth="1"/>
    <col min="4" max="4" width="4.28125" style="44" customWidth="1"/>
    <col min="5" max="5" width="33.7109375" style="44" customWidth="1"/>
    <col min="6" max="6" width="6.7109375" style="39" customWidth="1"/>
    <col min="7" max="8" width="15.7109375" style="39" customWidth="1"/>
    <col min="9" max="13" width="1.7109375" style="39" customWidth="1"/>
    <col min="14" max="14" width="16.28125" style="39" bestFit="1" customWidth="1"/>
    <col min="15" max="15" width="18.28125" style="39" bestFit="1" customWidth="1"/>
    <col min="16" max="16" width="18.8515625" style="39" customWidth="1"/>
    <col min="17" max="17" width="16.28125" style="39" bestFit="1" customWidth="1"/>
    <col min="18" max="16384" width="9.140625" style="39" customWidth="1"/>
  </cols>
  <sheetData>
    <row r="1" spans="1:8" ht="27">
      <c r="A1" s="1009" t="s">
        <v>125</v>
      </c>
      <c r="B1" s="1009"/>
      <c r="C1" s="1009"/>
      <c r="D1" s="1009"/>
      <c r="E1" s="1009"/>
      <c r="F1" s="1009"/>
      <c r="G1" s="1009"/>
      <c r="H1" s="1009"/>
    </row>
    <row r="2" spans="2:8" ht="8.25" customHeight="1">
      <c r="B2" s="1014"/>
      <c r="C2" s="1014"/>
      <c r="D2" s="1014"/>
      <c r="E2" s="1014"/>
      <c r="F2" s="1014"/>
      <c r="G2" s="1014"/>
      <c r="H2" s="1014"/>
    </row>
    <row r="3" spans="1:8" ht="18.75" customHeight="1">
      <c r="A3" s="1015" t="s">
        <v>764</v>
      </c>
      <c r="B3" s="1015"/>
      <c r="C3" s="1015"/>
      <c r="D3" s="1015"/>
      <c r="E3" s="1015"/>
      <c r="F3" s="1015"/>
      <c r="G3" s="1015"/>
      <c r="H3" s="1015"/>
    </row>
    <row r="4" spans="2:8" ht="15.75">
      <c r="B4" s="1014"/>
      <c r="C4" s="1014"/>
      <c r="D4" s="1014"/>
      <c r="E4" s="1014"/>
      <c r="F4" s="1014"/>
      <c r="G4" s="1014"/>
      <c r="H4" s="1014"/>
    </row>
    <row r="5" spans="1:16" ht="36.75" customHeight="1">
      <c r="A5" s="382" t="s">
        <v>33</v>
      </c>
      <c r="B5" s="383" t="s">
        <v>34</v>
      </c>
      <c r="C5" s="384"/>
      <c r="D5" s="384"/>
      <c r="E5" s="384"/>
      <c r="F5" s="385" t="s">
        <v>35</v>
      </c>
      <c r="G5" s="386" t="s">
        <v>754</v>
      </c>
      <c r="H5" s="386" t="s">
        <v>593</v>
      </c>
      <c r="P5" s="541"/>
    </row>
    <row r="6" spans="1:8" ht="15.75">
      <c r="A6" s="242"/>
      <c r="B6" s="387" t="s">
        <v>27</v>
      </c>
      <c r="C6" s="388" t="s">
        <v>36</v>
      </c>
      <c r="D6" s="388"/>
      <c r="E6" s="388"/>
      <c r="F6" s="243"/>
      <c r="G6" s="389"/>
      <c r="H6" s="389"/>
    </row>
    <row r="7" spans="1:15" ht="15.75">
      <c r="A7" s="242"/>
      <c r="B7" s="244"/>
      <c r="C7" s="5" t="s">
        <v>1</v>
      </c>
      <c r="D7" s="5" t="s">
        <v>37</v>
      </c>
      <c r="E7" s="5"/>
      <c r="F7" s="243">
        <v>3</v>
      </c>
      <c r="G7" s="214">
        <f>'3-11'!F12</f>
        <v>37779100</v>
      </c>
      <c r="H7" s="214">
        <f>'3-11'!H13</f>
        <v>37779100</v>
      </c>
      <c r="N7" s="57"/>
      <c r="O7" s="57" t="s">
        <v>677</v>
      </c>
    </row>
    <row r="8" spans="1:8" ht="15.75">
      <c r="A8" s="242"/>
      <c r="B8" s="244"/>
      <c r="C8" s="5" t="s">
        <v>2</v>
      </c>
      <c r="D8" s="5" t="s">
        <v>15</v>
      </c>
      <c r="E8" s="5"/>
      <c r="F8" s="243">
        <v>4</v>
      </c>
      <c r="G8" s="214">
        <f>'3-11'!F27</f>
        <v>-4135960.2704305663</v>
      </c>
      <c r="H8" s="214">
        <f>'3-11'!H27</f>
        <v>-3316191.072528138</v>
      </c>
    </row>
    <row r="9" spans="1:8" ht="15.75">
      <c r="A9" s="242"/>
      <c r="B9" s="244"/>
      <c r="C9" s="5"/>
      <c r="D9" s="5"/>
      <c r="E9" s="5"/>
      <c r="F9" s="243"/>
      <c r="G9" s="214"/>
      <c r="H9" s="214"/>
    </row>
    <row r="10" spans="1:8" ht="15.75">
      <c r="A10" s="242"/>
      <c r="B10" s="387" t="s">
        <v>28</v>
      </c>
      <c r="C10" s="388" t="s">
        <v>65</v>
      </c>
      <c r="D10" s="5"/>
      <c r="E10" s="5"/>
      <c r="F10" s="243"/>
      <c r="G10" s="214">
        <v>0</v>
      </c>
      <c r="H10" s="214">
        <v>0</v>
      </c>
    </row>
    <row r="11" spans="1:8" ht="15.75">
      <c r="A11" s="242"/>
      <c r="B11" s="387"/>
      <c r="C11" s="388"/>
      <c r="D11" s="5"/>
      <c r="E11" s="5"/>
      <c r="F11" s="243"/>
      <c r="G11" s="214"/>
      <c r="H11" s="214"/>
    </row>
    <row r="12" spans="1:8" ht="15.75">
      <c r="A12" s="242"/>
      <c r="B12" s="387" t="s">
        <v>31</v>
      </c>
      <c r="C12" s="388" t="s">
        <v>38</v>
      </c>
      <c r="D12" s="388"/>
      <c r="E12" s="388"/>
      <c r="F12" s="243"/>
      <c r="G12" s="214"/>
      <c r="H12" s="894"/>
    </row>
    <row r="13" spans="1:8" ht="15.75">
      <c r="A13" s="242"/>
      <c r="B13" s="387"/>
      <c r="C13" s="5" t="s">
        <v>1</v>
      </c>
      <c r="D13" s="5" t="s">
        <v>773</v>
      </c>
      <c r="E13" s="388"/>
      <c r="F13" s="243">
        <v>5</v>
      </c>
      <c r="G13" s="214">
        <f>'3-11'!F33</f>
        <v>48933475</v>
      </c>
      <c r="H13" s="214">
        <f>'3-11'!H33</f>
        <v>47250975</v>
      </c>
    </row>
    <row r="14" spans="1:8" ht="15.75">
      <c r="A14" s="242"/>
      <c r="B14" s="244"/>
      <c r="C14" s="5" t="s">
        <v>2</v>
      </c>
      <c r="D14" s="5" t="s">
        <v>255</v>
      </c>
      <c r="E14" s="5"/>
      <c r="F14" s="243"/>
      <c r="G14" s="969">
        <v>0</v>
      </c>
      <c r="H14" s="214">
        <v>0</v>
      </c>
    </row>
    <row r="15" spans="1:8" ht="15.75">
      <c r="A15" s="242"/>
      <c r="B15" s="387" t="s">
        <v>32</v>
      </c>
      <c r="C15" s="388" t="s">
        <v>39</v>
      </c>
      <c r="D15" s="390"/>
      <c r="E15" s="390"/>
      <c r="F15" s="243"/>
      <c r="G15" s="214"/>
      <c r="H15" s="214"/>
    </row>
    <row r="16" spans="1:15" ht="15.75">
      <c r="A16" s="242"/>
      <c r="B16" s="244"/>
      <c r="C16" s="5" t="s">
        <v>1</v>
      </c>
      <c r="D16" s="5" t="s">
        <v>40</v>
      </c>
      <c r="E16" s="5"/>
      <c r="F16" s="243"/>
      <c r="G16" s="970" t="s">
        <v>335</v>
      </c>
      <c r="H16" s="970" t="s">
        <v>335</v>
      </c>
      <c r="N16" s="57"/>
      <c r="O16" s="46"/>
    </row>
    <row r="17" spans="1:15" ht="15.75">
      <c r="A17" s="242"/>
      <c r="B17" s="244"/>
      <c r="C17" s="5" t="s">
        <v>2</v>
      </c>
      <c r="D17" s="5" t="s">
        <v>183</v>
      </c>
      <c r="E17" s="5"/>
      <c r="F17" s="391">
        <v>6</v>
      </c>
      <c r="G17" s="214">
        <f>'3-11'!F38</f>
        <v>20</v>
      </c>
      <c r="H17" s="214">
        <f>'3-11'!H38</f>
        <v>14200</v>
      </c>
      <c r="N17" s="57"/>
      <c r="O17" s="46"/>
    </row>
    <row r="18" spans="1:15" ht="16.5" thickBot="1">
      <c r="A18" s="392"/>
      <c r="B18" s="393" t="s">
        <v>14</v>
      </c>
      <c r="C18" s="394"/>
      <c r="D18" s="394"/>
      <c r="E18" s="394"/>
      <c r="F18" s="395"/>
      <c r="G18" s="396">
        <f>SUM(G6:G17)</f>
        <v>82576634.72956944</v>
      </c>
      <c r="H18" s="396">
        <f>SUM(H6:H17)</f>
        <v>81728083.92747186</v>
      </c>
      <c r="O18" s="57"/>
    </row>
    <row r="19" spans="1:15" ht="16.5" thickTop="1">
      <c r="A19" s="397"/>
      <c r="B19" s="398"/>
      <c r="C19" s="399"/>
      <c r="D19" s="399"/>
      <c r="E19" s="399"/>
      <c r="F19" s="400"/>
      <c r="G19" s="401"/>
      <c r="H19" s="401"/>
      <c r="O19" s="46"/>
    </row>
    <row r="20" spans="1:15" ht="34.5">
      <c r="A20" s="402" t="s">
        <v>42</v>
      </c>
      <c r="B20" s="403" t="s">
        <v>43</v>
      </c>
      <c r="C20" s="404"/>
      <c r="D20" s="404"/>
      <c r="E20" s="404"/>
      <c r="F20" s="405" t="s">
        <v>35</v>
      </c>
      <c r="G20" s="386" t="s">
        <v>754</v>
      </c>
      <c r="H20" s="386" t="s">
        <v>593</v>
      </c>
      <c r="N20" s="57"/>
      <c r="O20" s="57"/>
    </row>
    <row r="21" spans="1:17" ht="15.75">
      <c r="A21" s="406"/>
      <c r="B21" s="407" t="s">
        <v>27</v>
      </c>
      <c r="C21" s="408" t="s">
        <v>44</v>
      </c>
      <c r="D21" s="408"/>
      <c r="E21" s="409"/>
      <c r="F21" s="410"/>
      <c r="G21" s="214"/>
      <c r="H21" s="214"/>
      <c r="Q21" s="808"/>
    </row>
    <row r="22" spans="1:8" ht="15.75">
      <c r="A22" s="242"/>
      <c r="B22" s="244"/>
      <c r="C22" s="5" t="s">
        <v>1</v>
      </c>
      <c r="D22" s="5" t="s">
        <v>6</v>
      </c>
      <c r="E22" s="411"/>
      <c r="F22" s="412"/>
      <c r="G22" s="214"/>
      <c r="H22" s="214"/>
    </row>
    <row r="23" spans="1:16" ht="15.75">
      <c r="A23" s="242"/>
      <c r="B23" s="244"/>
      <c r="C23" s="390"/>
      <c r="D23" s="5"/>
      <c r="E23" s="413" t="s">
        <v>45</v>
      </c>
      <c r="F23" s="243">
        <v>7</v>
      </c>
      <c r="G23" s="214">
        <f>'20-Dep'!N20</f>
        <v>10432017.783931898</v>
      </c>
      <c r="H23" s="214">
        <f>+'3-11'!H40</f>
        <v>10697384.210140968</v>
      </c>
      <c r="N23" s="628"/>
      <c r="O23" s="628"/>
      <c r="P23" s="27"/>
    </row>
    <row r="24" spans="1:16" ht="15.75">
      <c r="A24" s="242"/>
      <c r="B24" s="244"/>
      <c r="C24" s="5"/>
      <c r="D24" s="5"/>
      <c r="E24" s="411" t="s">
        <v>121</v>
      </c>
      <c r="F24" s="243"/>
      <c r="G24" s="214">
        <f>Details!B28</f>
        <v>67928056</v>
      </c>
      <c r="H24" s="214">
        <f>Details!C28</f>
        <v>65280197</v>
      </c>
      <c r="N24" s="628"/>
      <c r="O24" s="633"/>
      <c r="P24" s="27"/>
    </row>
    <row r="25" spans="1:16" ht="15.75">
      <c r="A25" s="242"/>
      <c r="B25" s="244"/>
      <c r="C25" s="5" t="s">
        <v>2</v>
      </c>
      <c r="D25" s="5" t="s">
        <v>140</v>
      </c>
      <c r="E25" s="411"/>
      <c r="F25" s="243">
        <v>8</v>
      </c>
      <c r="G25" s="214">
        <f>'3-11'!F45</f>
        <v>199146.94563753644</v>
      </c>
      <c r="H25" s="214">
        <f>'3-11'!H45</f>
        <v>196920.71733089228</v>
      </c>
      <c r="N25" s="303"/>
      <c r="O25" s="57"/>
      <c r="P25" s="57"/>
    </row>
    <row r="26" spans="1:15" ht="15.75">
      <c r="A26" s="242"/>
      <c r="B26" s="244"/>
      <c r="C26" s="5" t="s">
        <v>41</v>
      </c>
      <c r="D26" s="5" t="s">
        <v>122</v>
      </c>
      <c r="E26" s="411"/>
      <c r="F26" s="243"/>
      <c r="G26" s="214">
        <v>0</v>
      </c>
      <c r="H26" s="214">
        <v>0</v>
      </c>
      <c r="N26" s="57"/>
      <c r="O26" s="57"/>
    </row>
    <row r="27" spans="1:16" ht="15.75">
      <c r="A27" s="242"/>
      <c r="B27" s="387" t="s">
        <v>28</v>
      </c>
      <c r="C27" s="388" t="s">
        <v>30</v>
      </c>
      <c r="D27" s="388"/>
      <c r="E27" s="414"/>
      <c r="F27" s="412"/>
      <c r="G27" s="214"/>
      <c r="H27" s="214"/>
      <c r="O27" s="57"/>
      <c r="P27" s="57"/>
    </row>
    <row r="28" spans="1:16" ht="15.75">
      <c r="A28" s="242"/>
      <c r="B28" s="387"/>
      <c r="C28" s="388"/>
      <c r="D28" s="388"/>
      <c r="E28" s="414"/>
      <c r="F28" s="412"/>
      <c r="G28" s="214"/>
      <c r="H28" s="214"/>
      <c r="O28" s="57"/>
      <c r="P28" s="57"/>
    </row>
    <row r="29" spans="1:15" ht="15.75">
      <c r="A29" s="242"/>
      <c r="B29" s="1"/>
      <c r="C29" s="5" t="s">
        <v>1</v>
      </c>
      <c r="D29" s="5" t="s">
        <v>46</v>
      </c>
      <c r="E29" s="411"/>
      <c r="F29" s="243">
        <v>9</v>
      </c>
      <c r="G29" s="214">
        <f>'3-11'!F65</f>
        <v>17393</v>
      </c>
      <c r="H29" s="214">
        <f>'3-11'!H65</f>
        <v>76474</v>
      </c>
      <c r="I29" s="40"/>
      <c r="O29" s="57"/>
    </row>
    <row r="30" spans="1:15" ht="15.75">
      <c r="A30" s="242"/>
      <c r="B30" s="1"/>
      <c r="C30" s="5" t="s">
        <v>2</v>
      </c>
      <c r="D30" s="5" t="s">
        <v>71</v>
      </c>
      <c r="E30" s="411"/>
      <c r="F30" s="243">
        <v>10</v>
      </c>
      <c r="G30" s="214">
        <f>+'3-11'!F73</f>
        <v>3200021</v>
      </c>
      <c r="H30" s="214">
        <f>'3-11'!H73</f>
        <v>4677108</v>
      </c>
      <c r="I30" s="40"/>
      <c r="N30" s="47"/>
      <c r="O30" s="57"/>
    </row>
    <row r="31" spans="1:16" ht="15.75">
      <c r="A31" s="242"/>
      <c r="B31" s="1"/>
      <c r="C31" s="5" t="s">
        <v>41</v>
      </c>
      <c r="D31" s="5" t="s">
        <v>47</v>
      </c>
      <c r="E31" s="411"/>
      <c r="F31" s="391">
        <v>11</v>
      </c>
      <c r="G31" s="214">
        <f>'3-11'!F81</f>
        <v>800000</v>
      </c>
      <c r="H31" s="214">
        <f>'3-11'!H81</f>
        <v>800000</v>
      </c>
      <c r="P31" s="57"/>
    </row>
    <row r="32" spans="1:15" ht="16.5" thickBot="1">
      <c r="A32" s="392"/>
      <c r="B32" s="393" t="s">
        <v>14</v>
      </c>
      <c r="C32" s="394"/>
      <c r="D32" s="394"/>
      <c r="E32" s="394"/>
      <c r="F32" s="415"/>
      <c r="G32" s="396">
        <f>SUM(G23:G31)</f>
        <v>82576634.72956944</v>
      </c>
      <c r="H32" s="396">
        <f>SUM(H23:H31)</f>
        <v>81728083.92747186</v>
      </c>
      <c r="N32" s="57"/>
      <c r="O32" s="57"/>
    </row>
    <row r="33" spans="1:16" s="41" customFormat="1" ht="16.5" thickTop="1">
      <c r="A33" s="416"/>
      <c r="B33" s="417"/>
      <c r="C33" s="418"/>
      <c r="D33" s="418"/>
      <c r="E33" s="418"/>
      <c r="F33" s="419"/>
      <c r="G33" s="420"/>
      <c r="H33" s="420"/>
      <c r="O33" s="58"/>
      <c r="P33" s="58"/>
    </row>
    <row r="34" spans="2:15" s="1" customFormat="1" ht="15.75">
      <c r="B34" s="421"/>
      <c r="C34" s="5"/>
      <c r="D34" s="5"/>
      <c r="E34" s="422"/>
      <c r="F34" s="423"/>
      <c r="G34" s="424"/>
      <c r="H34" s="425"/>
      <c r="N34" s="802">
        <f>G32-G18</f>
        <v>0</v>
      </c>
      <c r="O34" s="802">
        <f>H32-H18</f>
        <v>0</v>
      </c>
    </row>
    <row r="35" spans="3:8" s="1" customFormat="1" ht="15.75">
      <c r="C35" s="390"/>
      <c r="D35" s="390"/>
      <c r="E35" s="426"/>
      <c r="F35" s="427"/>
      <c r="H35" s="428"/>
    </row>
    <row r="36" spans="3:8" s="1" customFormat="1" ht="15.75">
      <c r="C36" s="390"/>
      <c r="D36" s="390"/>
      <c r="E36" s="426"/>
      <c r="F36" s="427"/>
      <c r="H36" s="428"/>
    </row>
    <row r="37" spans="5:8" s="1" customFormat="1" ht="15.75">
      <c r="E37" s="412"/>
      <c r="F37" s="427"/>
      <c r="H37" s="429"/>
    </row>
    <row r="38" spans="5:8" s="1" customFormat="1" ht="15.75">
      <c r="E38" s="430" t="s">
        <v>297</v>
      </c>
      <c r="F38" s="1016" t="s">
        <v>298</v>
      </c>
      <c r="G38" s="1017"/>
      <c r="H38" s="1018"/>
    </row>
    <row r="39" spans="2:8" s="1" customFormat="1" ht="15.75">
      <c r="B39" s="431"/>
      <c r="C39" s="432"/>
      <c r="D39" s="432"/>
      <c r="E39" s="433" t="s">
        <v>94</v>
      </c>
      <c r="F39" s="1019" t="s">
        <v>94</v>
      </c>
      <c r="G39" s="1020"/>
      <c r="H39" s="1021"/>
    </row>
    <row r="40" spans="1:5" s="1" customFormat="1" ht="15.75">
      <c r="A40" s="434" t="s">
        <v>48</v>
      </c>
      <c r="B40" s="431"/>
      <c r="C40" s="432" t="s">
        <v>49</v>
      </c>
      <c r="D40" s="435" t="s">
        <v>5</v>
      </c>
      <c r="E40" s="436"/>
    </row>
    <row r="41" spans="1:8" s="1" customFormat="1" ht="15.75">
      <c r="A41" s="437" t="s">
        <v>50</v>
      </c>
      <c r="B41" s="438"/>
      <c r="C41" s="439" t="s">
        <v>49</v>
      </c>
      <c r="D41" s="1010">
        <v>43344</v>
      </c>
      <c r="E41" s="1011"/>
      <c r="F41" s="440"/>
      <c r="G41" s="440"/>
      <c r="H41" s="440"/>
    </row>
    <row r="42" spans="1:7" s="42" customFormat="1" ht="15.75" customHeight="1">
      <c r="A42" s="1012" t="s">
        <v>51</v>
      </c>
      <c r="B42" s="1012"/>
      <c r="C42" s="1012"/>
      <c r="D42" s="1012"/>
      <c r="E42" s="1012"/>
      <c r="G42" s="441" t="s">
        <v>52</v>
      </c>
    </row>
    <row r="43" spans="1:7" s="42" customFormat="1" ht="12.75" customHeight="1">
      <c r="A43" s="1013"/>
      <c r="B43" s="1013"/>
      <c r="C43" s="1013"/>
      <c r="D43" s="1013"/>
      <c r="E43" s="1013"/>
      <c r="G43" s="441" t="s">
        <v>53</v>
      </c>
    </row>
    <row r="44" spans="2:7" s="42" customFormat="1" ht="12.75">
      <c r="B44" s="4"/>
      <c r="C44" s="442"/>
      <c r="D44" s="442"/>
      <c r="E44" s="442"/>
      <c r="G44" s="443" t="s">
        <v>54</v>
      </c>
    </row>
    <row r="45" spans="2:7" s="42" customFormat="1" ht="12.75">
      <c r="B45" s="4"/>
      <c r="C45" s="442"/>
      <c r="D45" s="442"/>
      <c r="E45" s="442"/>
      <c r="G45" s="444"/>
    </row>
    <row r="46" spans="2:7" s="42" customFormat="1" ht="12.75">
      <c r="B46" s="4"/>
      <c r="C46" s="442"/>
      <c r="D46" s="442"/>
      <c r="E46" s="442"/>
      <c r="G46" s="444"/>
    </row>
    <row r="47" spans="2:6" s="42" customFormat="1" ht="12.75">
      <c r="B47" s="4"/>
      <c r="C47" s="442"/>
      <c r="D47" s="442"/>
      <c r="E47" s="442"/>
      <c r="F47" s="2"/>
    </row>
    <row r="48" spans="2:7" s="2" customFormat="1" ht="12.75">
      <c r="B48" s="445"/>
      <c r="C48" s="446"/>
      <c r="D48" s="446"/>
      <c r="E48" s="446"/>
      <c r="G48" s="444" t="s">
        <v>123</v>
      </c>
    </row>
    <row r="49" spans="3:7" s="2" customFormat="1" ht="12.75">
      <c r="C49" s="43"/>
      <c r="D49" s="43"/>
      <c r="E49" s="43"/>
      <c r="G49" s="444" t="s">
        <v>124</v>
      </c>
    </row>
    <row r="50" spans="3:5" s="2" customFormat="1" ht="12.75">
      <c r="C50" s="43"/>
      <c r="D50" s="43"/>
      <c r="E50" s="43"/>
    </row>
  </sheetData>
  <sheetProtection/>
  <mergeCells count="8">
    <mergeCell ref="D41:E41"/>
    <mergeCell ref="A42:E43"/>
    <mergeCell ref="A1:H1"/>
    <mergeCell ref="B2:H2"/>
    <mergeCell ref="A3:H3"/>
    <mergeCell ref="B4:H4"/>
    <mergeCell ref="F38:H38"/>
    <mergeCell ref="F39:H39"/>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46"/>
  <sheetViews>
    <sheetView zoomScalePageLayoutView="0" workbookViewId="0" topLeftCell="A1">
      <selection activeCell="G20" sqref="G20"/>
    </sheetView>
  </sheetViews>
  <sheetFormatPr defaultColWidth="9.140625" defaultRowHeight="12.75"/>
  <cols>
    <col min="1" max="2" width="3.7109375" style="31" customWidth="1"/>
    <col min="3" max="3" width="2.7109375" style="31" customWidth="1"/>
    <col min="4" max="4" width="23.7109375" style="31" customWidth="1"/>
    <col min="5" max="5" width="6.7109375" style="37" customWidth="1"/>
    <col min="6" max="6" width="3.7109375" style="31" customWidth="1"/>
    <col min="7" max="10" width="11.7109375" style="38" customWidth="1"/>
    <col min="11" max="17" width="1.7109375" style="31" customWidth="1"/>
    <col min="18" max="16384" width="9.140625" style="31" customWidth="1"/>
  </cols>
  <sheetData>
    <row r="1" spans="1:10" ht="27">
      <c r="A1" s="1023" t="s">
        <v>125</v>
      </c>
      <c r="B1" s="1023"/>
      <c r="C1" s="1023"/>
      <c r="D1" s="1023"/>
      <c r="E1" s="1023"/>
      <c r="F1" s="1023"/>
      <c r="G1" s="1023"/>
      <c r="H1" s="1023"/>
      <c r="I1" s="1023"/>
      <c r="J1" s="1023"/>
    </row>
    <row r="2" spans="3:10" ht="10.5" customHeight="1">
      <c r="C2" s="447"/>
      <c r="D2" s="447"/>
      <c r="E2" s="448"/>
      <c r="F2" s="447"/>
      <c r="G2" s="449"/>
      <c r="H2" s="449"/>
      <c r="I2" s="449"/>
      <c r="J2" s="449"/>
    </row>
    <row r="3" spans="1:10" ht="15.75" customHeight="1">
      <c r="A3" s="1024" t="s">
        <v>16</v>
      </c>
      <c r="B3" s="1025"/>
      <c r="C3" s="1025"/>
      <c r="D3" s="1025"/>
      <c r="E3" s="1025"/>
      <c r="F3" s="1028" t="s">
        <v>35</v>
      </c>
      <c r="G3" s="1030" t="s">
        <v>720</v>
      </c>
      <c r="H3" s="1031"/>
      <c r="I3" s="1030" t="s">
        <v>594</v>
      </c>
      <c r="J3" s="1031"/>
    </row>
    <row r="4" spans="1:10" ht="19.5" customHeight="1">
      <c r="A4" s="1026"/>
      <c r="B4" s="1027"/>
      <c r="C4" s="1027"/>
      <c r="D4" s="1027"/>
      <c r="E4" s="1027"/>
      <c r="F4" s="1029"/>
      <c r="G4" s="1032"/>
      <c r="H4" s="1033"/>
      <c r="I4" s="1032"/>
      <c r="J4" s="1033"/>
    </row>
    <row r="5" spans="1:10" ht="15.75">
      <c r="A5" s="450" t="s">
        <v>17</v>
      </c>
      <c r="B5" s="451" t="s">
        <v>72</v>
      </c>
      <c r="C5" s="452"/>
      <c r="D5" s="452"/>
      <c r="E5" s="453"/>
      <c r="F5" s="454"/>
      <c r="G5" s="455"/>
      <c r="H5" s="456"/>
      <c r="I5" s="457"/>
      <c r="J5" s="456"/>
    </row>
    <row r="6" spans="1:10" ht="15.75">
      <c r="A6" s="458"/>
      <c r="B6" s="459" t="s">
        <v>27</v>
      </c>
      <c r="C6" s="452" t="s">
        <v>73</v>
      </c>
      <c r="D6" s="452"/>
      <c r="E6" s="453"/>
      <c r="F6" s="454"/>
      <c r="G6" s="455">
        <v>0</v>
      </c>
      <c r="H6" s="460"/>
      <c r="I6" s="457">
        <v>0</v>
      </c>
      <c r="J6" s="456"/>
    </row>
    <row r="7" spans="1:10" ht="18">
      <c r="A7" s="458"/>
      <c r="B7" s="459" t="s">
        <v>28</v>
      </c>
      <c r="C7" s="452" t="s">
        <v>74</v>
      </c>
      <c r="D7" s="452"/>
      <c r="E7" s="453"/>
      <c r="F7" s="454">
        <v>12</v>
      </c>
      <c r="G7" s="461">
        <f>'12-19'!F10</f>
        <v>5000</v>
      </c>
      <c r="H7" s="462">
        <f>SUM(G6:G7)</f>
        <v>5000</v>
      </c>
      <c r="I7" s="463">
        <f>'12-19'!H10</f>
        <v>0</v>
      </c>
      <c r="J7" s="462">
        <f>SUM(I6:I7)</f>
        <v>0</v>
      </c>
    </row>
    <row r="8" spans="1:10" ht="15.75">
      <c r="A8" s="450" t="s">
        <v>18</v>
      </c>
      <c r="B8" s="451" t="s">
        <v>4</v>
      </c>
      <c r="C8" s="465"/>
      <c r="D8" s="465"/>
      <c r="E8" s="453"/>
      <c r="F8" s="454"/>
      <c r="G8" s="455"/>
      <c r="H8" s="456"/>
      <c r="I8" s="457"/>
      <c r="J8" s="456"/>
    </row>
    <row r="9" spans="1:10" ht="15.75">
      <c r="A9" s="466" t="s">
        <v>75</v>
      </c>
      <c r="B9" s="459" t="s">
        <v>27</v>
      </c>
      <c r="C9" s="452" t="s">
        <v>76</v>
      </c>
      <c r="D9" s="452"/>
      <c r="E9" s="453"/>
      <c r="F9" s="454">
        <v>13</v>
      </c>
      <c r="G9" s="455">
        <f>'12-19'!F14</f>
        <v>37500</v>
      </c>
      <c r="H9" s="460"/>
      <c r="I9" s="457">
        <f>'12-19'!H14</f>
        <v>175702</v>
      </c>
      <c r="J9" s="456"/>
    </row>
    <row r="10" spans="1:10" ht="15.75">
      <c r="A10" s="466" t="s">
        <v>75</v>
      </c>
      <c r="B10" s="459" t="s">
        <v>28</v>
      </c>
      <c r="C10" s="452" t="s">
        <v>77</v>
      </c>
      <c r="D10" s="452"/>
      <c r="E10" s="453"/>
      <c r="F10" s="454">
        <v>14</v>
      </c>
      <c r="G10" s="455">
        <f>'12-19'!F18</f>
        <v>1075</v>
      </c>
      <c r="H10" s="460"/>
      <c r="I10" s="457">
        <f>'12-19'!H18</f>
        <v>681</v>
      </c>
      <c r="J10" s="456"/>
    </row>
    <row r="11" spans="1:10" ht="15.75">
      <c r="A11" s="466" t="s">
        <v>75</v>
      </c>
      <c r="B11" s="459" t="s">
        <v>31</v>
      </c>
      <c r="C11" s="452" t="s">
        <v>112</v>
      </c>
      <c r="D11" s="452"/>
      <c r="E11" s="453"/>
      <c r="F11" s="454"/>
      <c r="G11" s="457"/>
      <c r="H11" s="460"/>
      <c r="I11" s="467"/>
      <c r="J11" s="460"/>
    </row>
    <row r="12" spans="1:10" ht="15.75">
      <c r="A12" s="466"/>
      <c r="B12" s="459"/>
      <c r="C12" s="452" t="s">
        <v>113</v>
      </c>
      <c r="D12" s="452"/>
      <c r="E12" s="453"/>
      <c r="F12" s="454">
        <f>'20-Dep'!A4</f>
        <v>20</v>
      </c>
      <c r="G12" s="455">
        <f>'20-Dep'!L20</f>
        <v>265366.4262090726</v>
      </c>
      <c r="H12" s="460"/>
      <c r="I12" s="457">
        <f>'20-Dep'!L21</f>
        <v>384758.38955903</v>
      </c>
      <c r="J12" s="456"/>
    </row>
    <row r="13" spans="1:10" ht="18">
      <c r="A13" s="466" t="s">
        <v>75</v>
      </c>
      <c r="B13" s="459" t="s">
        <v>32</v>
      </c>
      <c r="C13" s="452" t="s">
        <v>3</v>
      </c>
      <c r="D13" s="452"/>
      <c r="E13" s="453"/>
      <c r="F13" s="454">
        <v>15</v>
      </c>
      <c r="G13" s="461">
        <f>'12-19'!F29</f>
        <v>523054</v>
      </c>
      <c r="H13" s="462">
        <f>SUM(G9:G13)</f>
        <v>826995.4262090726</v>
      </c>
      <c r="I13" s="463">
        <f>'12-19'!H29</f>
        <v>823331</v>
      </c>
      <c r="J13" s="462">
        <f>SUM(I9:I13)</f>
        <v>1384472.38955903</v>
      </c>
    </row>
    <row r="14" spans="1:10" ht="15.75">
      <c r="A14" s="450" t="s">
        <v>19</v>
      </c>
      <c r="B14" s="451" t="s">
        <v>78</v>
      </c>
      <c r="C14" s="452"/>
      <c r="D14" s="452"/>
      <c r="E14" s="453"/>
      <c r="F14" s="469"/>
      <c r="G14" s="455"/>
      <c r="H14" s="456"/>
      <c r="I14" s="457"/>
      <c r="J14" s="456"/>
    </row>
    <row r="15" spans="1:10" ht="15.75">
      <c r="A15" s="466"/>
      <c r="B15" s="451" t="s">
        <v>79</v>
      </c>
      <c r="C15" s="452"/>
      <c r="D15" s="452"/>
      <c r="E15" s="470" t="s">
        <v>80</v>
      </c>
      <c r="F15" s="469"/>
      <c r="G15" s="471"/>
      <c r="H15" s="464">
        <f>H7-H13</f>
        <v>-821995.4262090726</v>
      </c>
      <c r="I15" s="467"/>
      <c r="J15" s="464">
        <f>J7-J13</f>
        <v>-1384472.38955903</v>
      </c>
    </row>
    <row r="16" spans="1:10" ht="18">
      <c r="A16" s="450" t="s">
        <v>21</v>
      </c>
      <c r="B16" s="451" t="s">
        <v>81</v>
      </c>
      <c r="C16" s="452"/>
      <c r="D16" s="452"/>
      <c r="E16" s="453"/>
      <c r="F16" s="469"/>
      <c r="G16" s="461"/>
      <c r="H16" s="472">
        <v>0</v>
      </c>
      <c r="I16" s="467"/>
      <c r="J16" s="472">
        <v>0</v>
      </c>
    </row>
    <row r="17" spans="1:10" ht="18">
      <c r="A17" s="450" t="s">
        <v>22</v>
      </c>
      <c r="B17" s="451" t="s">
        <v>82</v>
      </c>
      <c r="C17" s="452"/>
      <c r="D17" s="452"/>
      <c r="E17" s="470" t="s">
        <v>83</v>
      </c>
      <c r="F17" s="469"/>
      <c r="G17" s="473"/>
      <c r="H17" s="464">
        <f>H15-H16</f>
        <v>-821995.4262090726</v>
      </c>
      <c r="I17" s="467"/>
      <c r="J17" s="464">
        <f>J15-J16</f>
        <v>-1384472.38955903</v>
      </c>
    </row>
    <row r="18" spans="1:10" ht="15.75">
      <c r="A18" s="450" t="s">
        <v>23</v>
      </c>
      <c r="B18" s="451" t="s">
        <v>84</v>
      </c>
      <c r="C18" s="452"/>
      <c r="D18" s="452"/>
      <c r="E18" s="453"/>
      <c r="F18" s="469"/>
      <c r="G18" s="455"/>
      <c r="H18" s="456"/>
      <c r="I18" s="457"/>
      <c r="J18" s="456"/>
    </row>
    <row r="19" spans="1:10" ht="15.75">
      <c r="A19" s="450" t="s">
        <v>75</v>
      </c>
      <c r="B19" s="459" t="s">
        <v>27</v>
      </c>
      <c r="C19" s="452" t="s">
        <v>85</v>
      </c>
      <c r="D19" s="452"/>
      <c r="E19" s="453"/>
      <c r="F19" s="469"/>
      <c r="G19" s="455">
        <v>0</v>
      </c>
      <c r="H19" s="460"/>
      <c r="I19" s="457">
        <v>0</v>
      </c>
      <c r="J19" s="456"/>
    </row>
    <row r="20" spans="1:18" ht="18">
      <c r="A20" s="450" t="s">
        <v>75</v>
      </c>
      <c r="B20" s="459" t="s">
        <v>28</v>
      </c>
      <c r="C20" s="452" t="s">
        <v>771</v>
      </c>
      <c r="D20" s="452"/>
      <c r="E20" s="453"/>
      <c r="F20" s="469"/>
      <c r="G20" s="461">
        <f>-'3-11'!F49</f>
        <v>-2226.2283066441596</v>
      </c>
      <c r="H20" s="468">
        <f>G19+G20</f>
        <v>-2226.2283066441596</v>
      </c>
      <c r="I20" s="463">
        <f>-'3-11'!H49</f>
        <v>-56579.19763819233</v>
      </c>
      <c r="J20" s="468">
        <f>I19+I20</f>
        <v>-56579.19763819233</v>
      </c>
      <c r="R20" s="195"/>
    </row>
    <row r="21" spans="1:10" ht="15.75">
      <c r="A21" s="450" t="s">
        <v>24</v>
      </c>
      <c r="B21" s="451" t="s">
        <v>86</v>
      </c>
      <c r="C21" s="452"/>
      <c r="D21" s="452"/>
      <c r="E21" s="474"/>
      <c r="F21" s="469"/>
      <c r="G21" s="471"/>
      <c r="H21" s="460"/>
      <c r="I21" s="467"/>
      <c r="J21" s="460"/>
    </row>
    <row r="22" spans="1:10" ht="15.75">
      <c r="A22" s="450"/>
      <c r="B22" s="451" t="s">
        <v>87</v>
      </c>
      <c r="C22" s="452"/>
      <c r="D22" s="452"/>
      <c r="E22" s="470" t="s">
        <v>88</v>
      </c>
      <c r="F22" s="469"/>
      <c r="G22" s="471"/>
      <c r="H22" s="464">
        <f>H17-H20</f>
        <v>-819769.1979024285</v>
      </c>
      <c r="I22" s="467"/>
      <c r="J22" s="464">
        <f>J17-J20</f>
        <v>-1327893.1919208379</v>
      </c>
    </row>
    <row r="23" spans="1:10" ht="18">
      <c r="A23" s="450" t="s">
        <v>25</v>
      </c>
      <c r="B23" s="451" t="s">
        <v>89</v>
      </c>
      <c r="C23" s="452"/>
      <c r="D23" s="452"/>
      <c r="E23" s="453"/>
      <c r="F23" s="469"/>
      <c r="G23" s="461"/>
      <c r="H23" s="472">
        <v>0</v>
      </c>
      <c r="I23" s="467"/>
      <c r="J23" s="472">
        <v>0</v>
      </c>
    </row>
    <row r="24" spans="1:22" ht="18">
      <c r="A24" s="450" t="s">
        <v>26</v>
      </c>
      <c r="B24" s="451" t="s">
        <v>90</v>
      </c>
      <c r="C24" s="452"/>
      <c r="D24" s="452"/>
      <c r="E24" s="470" t="s">
        <v>91</v>
      </c>
      <c r="F24" s="469"/>
      <c r="G24" s="473"/>
      <c r="H24" s="462">
        <f>H22+H23</f>
        <v>-819769.1979024285</v>
      </c>
      <c r="I24" s="467"/>
      <c r="J24" s="462">
        <f>J22+J23</f>
        <v>-1327893.1919208379</v>
      </c>
      <c r="V24" s="178"/>
    </row>
    <row r="25" spans="1:10" ht="15.75">
      <c r="A25" s="450" t="s">
        <v>92</v>
      </c>
      <c r="B25" s="451" t="s">
        <v>93</v>
      </c>
      <c r="C25" s="452"/>
      <c r="D25" s="452"/>
      <c r="E25" s="453"/>
      <c r="F25" s="475">
        <v>16</v>
      </c>
      <c r="G25" s="476"/>
      <c r="H25" s="477">
        <f>'12-19'!F39</f>
        <v>-0.2169901342018281</v>
      </c>
      <c r="I25" s="476"/>
      <c r="J25" s="477">
        <f>+'12-19'!H39</f>
        <v>-0.35261665218814403</v>
      </c>
    </row>
    <row r="26" spans="1:10" s="32" customFormat="1" ht="6.75">
      <c r="A26" s="245" t="s">
        <v>75</v>
      </c>
      <c r="B26" s="246"/>
      <c r="C26" s="246"/>
      <c r="D26" s="246"/>
      <c r="E26" s="247"/>
      <c r="F26" s="246"/>
      <c r="G26" s="248"/>
      <c r="H26" s="249"/>
      <c r="I26" s="248"/>
      <c r="J26" s="249"/>
    </row>
    <row r="27" spans="1:10" s="32" customFormat="1" ht="6.75">
      <c r="A27" s="250" t="s">
        <v>75</v>
      </c>
      <c r="B27" s="251"/>
      <c r="C27" s="251"/>
      <c r="D27" s="251"/>
      <c r="E27" s="252"/>
      <c r="F27" s="253"/>
      <c r="G27" s="253"/>
      <c r="H27" s="253"/>
      <c r="I27" s="253"/>
      <c r="J27" s="253"/>
    </row>
    <row r="28" spans="1:9" s="16" customFormat="1" ht="15.75">
      <c r="A28" s="478"/>
      <c r="B28" s="479"/>
      <c r="C28" s="480"/>
      <c r="D28" s="480"/>
      <c r="E28" s="481"/>
      <c r="G28" s="482"/>
      <c r="H28" s="479"/>
      <c r="I28" s="225"/>
    </row>
    <row r="29" spans="1:9" s="16" customFormat="1" ht="15.75">
      <c r="A29" s="483"/>
      <c r="C29" s="484"/>
      <c r="D29" s="484"/>
      <c r="E29" s="485"/>
      <c r="G29" s="483"/>
      <c r="H29" s="486"/>
      <c r="I29" s="487"/>
    </row>
    <row r="30" spans="1:9" s="16" customFormat="1" ht="15.75">
      <c r="A30" s="483"/>
      <c r="C30" s="484"/>
      <c r="D30" s="484"/>
      <c r="E30" s="485"/>
      <c r="G30" s="483"/>
      <c r="H30" s="486"/>
      <c r="I30" s="487"/>
    </row>
    <row r="31" spans="1:9" s="16" customFormat="1" ht="15.75">
      <c r="A31" s="483"/>
      <c r="E31" s="487"/>
      <c r="G31" s="483"/>
      <c r="I31" s="487"/>
    </row>
    <row r="32" spans="1:9" s="16" customFormat="1" ht="15.75">
      <c r="A32" s="1037" t="s">
        <v>297</v>
      </c>
      <c r="B32" s="1038"/>
      <c r="C32" s="1038"/>
      <c r="D32" s="1038"/>
      <c r="E32" s="1039"/>
      <c r="G32" s="1037" t="s">
        <v>298</v>
      </c>
      <c r="H32" s="1038"/>
      <c r="I32" s="1039"/>
    </row>
    <row r="33" spans="1:9" s="16" customFormat="1" ht="15.75">
      <c r="A33" s="1034" t="s">
        <v>94</v>
      </c>
      <c r="B33" s="1035"/>
      <c r="C33" s="1035"/>
      <c r="D33" s="1035"/>
      <c r="E33" s="1036"/>
      <c r="G33" s="1034" t="s">
        <v>94</v>
      </c>
      <c r="H33" s="1035"/>
      <c r="I33" s="1036"/>
    </row>
    <row r="34" spans="2:10" s="33" customFormat="1" ht="12.75">
      <c r="B34" s="488"/>
      <c r="C34" s="488"/>
      <c r="D34" s="488"/>
      <c r="E34" s="488"/>
      <c r="G34" s="488"/>
      <c r="H34" s="488"/>
      <c r="I34" s="488"/>
      <c r="J34" s="488"/>
    </row>
    <row r="35" spans="1:9" s="16" customFormat="1" ht="15.75">
      <c r="A35" s="254" t="s">
        <v>48</v>
      </c>
      <c r="B35" s="489"/>
      <c r="C35" s="490" t="s">
        <v>49</v>
      </c>
      <c r="D35" s="491" t="s">
        <v>5</v>
      </c>
      <c r="E35" s="451"/>
      <c r="I35" s="492"/>
    </row>
    <row r="36" spans="1:5" s="16" customFormat="1" ht="15.75">
      <c r="A36" s="489" t="s">
        <v>50</v>
      </c>
      <c r="B36" s="489"/>
      <c r="C36" s="490" t="s">
        <v>49</v>
      </c>
      <c r="D36" s="493">
        <f>B!D41</f>
        <v>43344</v>
      </c>
      <c r="E36" s="493"/>
    </row>
    <row r="37" spans="1:10" s="34" customFormat="1" ht="6.75">
      <c r="A37" s="494"/>
      <c r="B37" s="494"/>
      <c r="C37" s="495"/>
      <c r="D37" s="495"/>
      <c r="E37" s="495"/>
      <c r="F37" s="496"/>
      <c r="G37" s="496"/>
      <c r="H37" s="496"/>
      <c r="I37" s="496"/>
      <c r="J37" s="496"/>
    </row>
    <row r="38" spans="1:5" s="34" customFormat="1" ht="6.75">
      <c r="A38" s="497"/>
      <c r="B38" s="497"/>
      <c r="C38" s="498"/>
      <c r="D38" s="498"/>
      <c r="E38" s="498"/>
    </row>
    <row r="39" spans="1:9" s="35" customFormat="1" ht="15.75" customHeight="1">
      <c r="A39" s="1022" t="s">
        <v>51</v>
      </c>
      <c r="B39" s="1022"/>
      <c r="C39" s="1022"/>
      <c r="D39" s="1022"/>
      <c r="E39" s="1022"/>
      <c r="F39" s="1022"/>
      <c r="I39" s="499" t="s">
        <v>52</v>
      </c>
    </row>
    <row r="40" spans="1:9" s="35" customFormat="1" ht="12.75" customHeight="1">
      <c r="A40" s="1022"/>
      <c r="B40" s="1022"/>
      <c r="C40" s="1022"/>
      <c r="D40" s="1022"/>
      <c r="E40" s="1022"/>
      <c r="F40" s="1022"/>
      <c r="I40" s="499" t="s">
        <v>53</v>
      </c>
    </row>
    <row r="41" spans="2:9" s="35" customFormat="1" ht="12.75">
      <c r="B41" s="500"/>
      <c r="C41" s="501"/>
      <c r="D41" s="501"/>
      <c r="E41" s="501"/>
      <c r="F41" s="501"/>
      <c r="I41" s="379" t="s">
        <v>54</v>
      </c>
    </row>
    <row r="42" spans="2:9" s="35" customFormat="1" ht="12.75">
      <c r="B42" s="500"/>
      <c r="C42" s="501"/>
      <c r="D42" s="501"/>
      <c r="E42" s="501"/>
      <c r="F42" s="501"/>
      <c r="I42" s="502"/>
    </row>
    <row r="43" spans="2:9" s="35" customFormat="1" ht="12.75">
      <c r="B43" s="500"/>
      <c r="C43" s="501"/>
      <c r="D43" s="501"/>
      <c r="E43" s="501"/>
      <c r="F43" s="501"/>
      <c r="I43" s="502"/>
    </row>
    <row r="44" spans="2:9" s="36" customFormat="1" ht="12.75">
      <c r="B44" s="6"/>
      <c r="C44" s="503"/>
      <c r="D44" s="503"/>
      <c r="E44" s="503"/>
      <c r="F44" s="503"/>
      <c r="I44" s="502"/>
    </row>
    <row r="45" spans="3:9" s="36" customFormat="1" ht="12.75">
      <c r="C45" s="504"/>
      <c r="D45" s="504"/>
      <c r="E45" s="504"/>
      <c r="F45" s="504"/>
      <c r="I45" s="502" t="s">
        <v>123</v>
      </c>
    </row>
    <row r="46" ht="15.75">
      <c r="I46" s="502" t="s">
        <v>124</v>
      </c>
    </row>
  </sheetData>
  <sheetProtection/>
  <mergeCells count="10">
    <mergeCell ref="A39:F40"/>
    <mergeCell ref="A1:J1"/>
    <mergeCell ref="A3:E4"/>
    <mergeCell ref="F3:F4"/>
    <mergeCell ref="I3:J4"/>
    <mergeCell ref="G3:H4"/>
    <mergeCell ref="G33:I33"/>
    <mergeCell ref="G32:I32"/>
    <mergeCell ref="A32:E32"/>
    <mergeCell ref="A33:E33"/>
  </mergeCells>
  <printOptions/>
  <pageMargins left="0.5511811023622047" right="0.551181102362204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59"/>
  <sheetViews>
    <sheetView zoomScalePageLayoutView="0" workbookViewId="0" topLeftCell="A22">
      <selection activeCell="I33" sqref="I33"/>
    </sheetView>
  </sheetViews>
  <sheetFormatPr defaultColWidth="9.140625" defaultRowHeight="12.75"/>
  <cols>
    <col min="1" max="2" width="3.7109375" style="626" customWidth="1"/>
    <col min="3" max="3" width="18.7109375" style="626" customWidth="1"/>
    <col min="4" max="5" width="3.7109375" style="626" customWidth="1"/>
    <col min="6" max="6" width="18.7109375" style="626" customWidth="1"/>
    <col min="7" max="7" width="12.28125" style="254" customWidth="1"/>
    <col min="8" max="8" width="12.8515625" style="254" customWidth="1"/>
    <col min="9" max="9" width="12.28125" style="254" customWidth="1"/>
    <col min="10" max="10" width="13.00390625" style="254" customWidth="1"/>
    <col min="11" max="19" width="1.7109375" style="254" customWidth="1"/>
    <col min="20" max="20" width="13.140625" style="254" customWidth="1"/>
    <col min="21" max="21" width="15.28125" style="254" customWidth="1"/>
    <col min="22" max="22" width="10.8515625" style="254" bestFit="1" customWidth="1"/>
    <col min="23" max="23" width="10.140625" style="254" customWidth="1"/>
    <col min="24" max="16384" width="9.140625" style="254" customWidth="1"/>
  </cols>
  <sheetData>
    <row r="1" spans="1:13" ht="27">
      <c r="A1" s="1023" t="s">
        <v>125</v>
      </c>
      <c r="B1" s="1023"/>
      <c r="C1" s="1023"/>
      <c r="D1" s="1023"/>
      <c r="E1" s="1023"/>
      <c r="F1" s="1023"/>
      <c r="G1" s="1023"/>
      <c r="H1" s="1023"/>
      <c r="I1" s="1023"/>
      <c r="J1" s="1023"/>
      <c r="K1" s="578"/>
      <c r="L1" s="578"/>
      <c r="M1" s="578"/>
    </row>
    <row r="2" spans="1:10" ht="15.75" customHeight="1">
      <c r="A2" s="579" t="s">
        <v>414</v>
      </c>
      <c r="B2" s="580"/>
      <c r="C2" s="580"/>
      <c r="D2" s="580"/>
      <c r="E2" s="580"/>
      <c r="F2" s="581"/>
      <c r="G2" s="1040" t="s">
        <v>720</v>
      </c>
      <c r="H2" s="1031"/>
      <c r="I2" s="1040" t="s">
        <v>594</v>
      </c>
      <c r="J2" s="1031"/>
    </row>
    <row r="3" spans="1:10" ht="15.75">
      <c r="A3" s="582" t="s">
        <v>415</v>
      </c>
      <c r="B3" s="583"/>
      <c r="C3" s="583"/>
      <c r="D3" s="583"/>
      <c r="E3" s="583"/>
      <c r="F3" s="584"/>
      <c r="G3" s="1041"/>
      <c r="H3" s="1033"/>
      <c r="I3" s="1041"/>
      <c r="J3" s="1033"/>
    </row>
    <row r="4" spans="1:10" ht="15.75">
      <c r="A4" s="585" t="s">
        <v>56</v>
      </c>
      <c r="B4" s="586" t="s">
        <v>416</v>
      </c>
      <c r="C4" s="586"/>
      <c r="D4" s="586"/>
      <c r="E4" s="586"/>
      <c r="F4" s="586"/>
      <c r="G4" s="587"/>
      <c r="H4" s="588"/>
      <c r="I4" s="589"/>
      <c r="J4" s="588"/>
    </row>
    <row r="5" spans="1:10" ht="15.75">
      <c r="A5" s="590"/>
      <c r="B5" s="591" t="s">
        <v>417</v>
      </c>
      <c r="C5" s="591"/>
      <c r="D5" s="591"/>
      <c r="E5" s="591"/>
      <c r="F5" s="591"/>
      <c r="G5" s="587"/>
      <c r="H5" s="588">
        <f>+P!H17</f>
        <v>-821995.4262090726</v>
      </c>
      <c r="I5" s="589"/>
      <c r="J5" s="588">
        <f>+P!J17</f>
        <v>-1384472.38955903</v>
      </c>
    </row>
    <row r="6" spans="1:10" ht="15.75">
      <c r="A6" s="590"/>
      <c r="B6" s="591" t="s">
        <v>418</v>
      </c>
      <c r="C6" s="591"/>
      <c r="D6" s="591"/>
      <c r="E6" s="591"/>
      <c r="F6" s="591"/>
      <c r="G6" s="587"/>
      <c r="H6" s="588"/>
      <c r="I6" s="589"/>
      <c r="J6" s="588"/>
    </row>
    <row r="7" spans="1:10" ht="15.75">
      <c r="A7" s="590"/>
      <c r="B7" s="591" t="s">
        <v>419</v>
      </c>
      <c r="C7" s="591"/>
      <c r="D7" s="591"/>
      <c r="E7" s="591"/>
      <c r="F7" s="591"/>
      <c r="G7" s="587">
        <v>0</v>
      </c>
      <c r="H7" s="588"/>
      <c r="I7" s="589">
        <v>0</v>
      </c>
      <c r="J7" s="588"/>
    </row>
    <row r="8" spans="1:10" ht="15.75">
      <c r="A8" s="590"/>
      <c r="B8" s="591" t="s">
        <v>420</v>
      </c>
      <c r="C8" s="591"/>
      <c r="D8" s="591"/>
      <c r="E8" s="591"/>
      <c r="F8" s="591"/>
      <c r="G8" s="587">
        <f>+P!G12</f>
        <v>265366.4262090726</v>
      </c>
      <c r="H8" s="588"/>
      <c r="I8" s="589">
        <f>+P!I12</f>
        <v>384758.38955903</v>
      </c>
      <c r="J8" s="588"/>
    </row>
    <row r="9" spans="1:10" ht="15.75">
      <c r="A9" s="590"/>
      <c r="B9" s="591" t="s">
        <v>421</v>
      </c>
      <c r="C9" s="591"/>
      <c r="D9" s="591"/>
      <c r="E9" s="591"/>
      <c r="F9" s="591"/>
      <c r="G9" s="587">
        <f>'12-19'!F18</f>
        <v>1075</v>
      </c>
      <c r="H9" s="588"/>
      <c r="I9" s="589">
        <f>+P!I10</f>
        <v>681</v>
      </c>
      <c r="J9" s="588"/>
    </row>
    <row r="10" spans="1:10" ht="15.75">
      <c r="A10" s="590"/>
      <c r="B10" s="591" t="s">
        <v>422</v>
      </c>
      <c r="C10" s="591"/>
      <c r="D10" s="591"/>
      <c r="E10" s="591"/>
      <c r="F10" s="591"/>
      <c r="G10" s="587">
        <v>0</v>
      </c>
      <c r="H10" s="588"/>
      <c r="I10" s="589">
        <v>0</v>
      </c>
      <c r="J10" s="588"/>
    </row>
    <row r="11" spans="1:10" ht="18">
      <c r="A11" s="590"/>
      <c r="B11" s="591" t="s">
        <v>423</v>
      </c>
      <c r="C11" s="591"/>
      <c r="D11" s="591"/>
      <c r="E11" s="591"/>
      <c r="F11" s="591"/>
      <c r="G11" s="627">
        <v>0</v>
      </c>
      <c r="H11" s="588">
        <f>SUM(G7:G11)</f>
        <v>266441.4262090726</v>
      </c>
      <c r="I11" s="594">
        <f>-'12-19'!H9</f>
        <v>0</v>
      </c>
      <c r="J11" s="593">
        <f>SUM(I7:I11)</f>
        <v>385439.38955903</v>
      </c>
    </row>
    <row r="12" spans="1:10" ht="15.75">
      <c r="A12" s="590"/>
      <c r="B12" s="591" t="s">
        <v>424</v>
      </c>
      <c r="C12" s="591"/>
      <c r="D12" s="591"/>
      <c r="E12" s="591"/>
      <c r="F12" s="591"/>
      <c r="G12" s="587"/>
      <c r="H12" s="588">
        <f>H5+H11</f>
        <v>-555554</v>
      </c>
      <c r="I12" s="589"/>
      <c r="J12" s="588">
        <f>J5+J11</f>
        <v>-999033</v>
      </c>
    </row>
    <row r="13" spans="1:20" ht="15.75">
      <c r="A13" s="590"/>
      <c r="B13" s="591" t="s">
        <v>425</v>
      </c>
      <c r="C13" s="591"/>
      <c r="D13" s="591"/>
      <c r="E13" s="591"/>
      <c r="F13" s="591"/>
      <c r="G13" s="587">
        <v>0</v>
      </c>
      <c r="H13" s="588"/>
      <c r="I13" s="589"/>
      <c r="J13" s="588"/>
      <c r="T13" s="595"/>
    </row>
    <row r="14" spans="1:10" ht="15.75">
      <c r="A14" s="590"/>
      <c r="B14" s="591" t="s">
        <v>426</v>
      </c>
      <c r="C14" s="591"/>
      <c r="D14" s="591"/>
      <c r="E14" s="591"/>
      <c r="F14" s="591"/>
      <c r="G14" s="587">
        <f>+B!H30-B!G30</f>
        <v>1477087</v>
      </c>
      <c r="H14" s="588"/>
      <c r="I14" s="589">
        <v>1410609</v>
      </c>
      <c r="J14" s="588"/>
    </row>
    <row r="15" spans="1:10" ht="15.75">
      <c r="A15" s="590"/>
      <c r="B15" s="591" t="s">
        <v>427</v>
      </c>
      <c r="C15" s="591"/>
      <c r="D15" s="591"/>
      <c r="E15" s="591"/>
      <c r="F15" s="591"/>
      <c r="G15" s="587">
        <f>B!H31-B!G31</f>
        <v>0</v>
      </c>
      <c r="H15" s="588"/>
      <c r="I15" s="589">
        <v>-300000</v>
      </c>
      <c r="J15" s="588"/>
    </row>
    <row r="16" spans="1:10" ht="15.75">
      <c r="A16" s="590"/>
      <c r="B16" s="591" t="s">
        <v>428</v>
      </c>
      <c r="C16" s="591"/>
      <c r="D16" s="591"/>
      <c r="E16" s="591"/>
      <c r="F16" s="591"/>
      <c r="G16" s="587">
        <v>0</v>
      </c>
      <c r="H16" s="588"/>
      <c r="I16" s="589">
        <v>0</v>
      </c>
      <c r="J16" s="588"/>
    </row>
    <row r="17" spans="1:10" ht="15.75">
      <c r="A17" s="590"/>
      <c r="B17" s="591" t="s">
        <v>429</v>
      </c>
      <c r="C17" s="591"/>
      <c r="D17" s="591"/>
      <c r="E17" s="591"/>
      <c r="F17" s="591"/>
      <c r="G17" s="587">
        <v>0</v>
      </c>
      <c r="H17" s="588"/>
      <c r="I17" s="589">
        <v>0</v>
      </c>
      <c r="J17" s="588"/>
    </row>
    <row r="18" spans="1:10" ht="15.75">
      <c r="A18" s="590"/>
      <c r="B18" s="591" t="s">
        <v>430</v>
      </c>
      <c r="C18" s="591"/>
      <c r="D18" s="591"/>
      <c r="E18" s="591"/>
      <c r="F18" s="591"/>
      <c r="G18" s="587">
        <f>+B!G17-B!H17</f>
        <v>-14180</v>
      </c>
      <c r="H18" s="588"/>
      <c r="I18" s="589">
        <v>-1400</v>
      </c>
      <c r="J18" s="588"/>
    </row>
    <row r="19" spans="1:10" ht="18">
      <c r="A19" s="590"/>
      <c r="B19" s="591" t="s">
        <v>431</v>
      </c>
      <c r="C19" s="591"/>
      <c r="D19" s="591"/>
      <c r="E19" s="591"/>
      <c r="F19" s="591"/>
      <c r="G19" s="587">
        <v>0</v>
      </c>
      <c r="H19" s="593">
        <f>SUM(G13:G19)</f>
        <v>1462907</v>
      </c>
      <c r="I19" s="589">
        <v>0</v>
      </c>
      <c r="J19" s="593">
        <f>SUM(I13:I19)</f>
        <v>1109209</v>
      </c>
    </row>
    <row r="20" spans="1:10" ht="15.75">
      <c r="A20" s="590"/>
      <c r="B20" s="591" t="s">
        <v>432</v>
      </c>
      <c r="C20" s="591"/>
      <c r="D20" s="591"/>
      <c r="E20" s="591"/>
      <c r="F20" s="591"/>
      <c r="G20" s="587"/>
      <c r="H20" s="588">
        <f>H12+H19</f>
        <v>907353</v>
      </c>
      <c r="I20" s="589"/>
      <c r="J20" s="588">
        <f>J12+J19</f>
        <v>110176</v>
      </c>
    </row>
    <row r="21" spans="1:10" ht="18">
      <c r="A21" s="590"/>
      <c r="B21" s="591" t="s">
        <v>433</v>
      </c>
      <c r="C21" s="591"/>
      <c r="D21" s="591"/>
      <c r="E21" s="591"/>
      <c r="F21" s="591"/>
      <c r="G21" s="587"/>
      <c r="H21" s="593">
        <v>0</v>
      </c>
      <c r="I21" s="589"/>
      <c r="J21" s="593">
        <v>0</v>
      </c>
    </row>
    <row r="22" spans="1:10" ht="15.75">
      <c r="A22" s="590"/>
      <c r="B22" s="591" t="s">
        <v>434</v>
      </c>
      <c r="C22" s="591"/>
      <c r="D22" s="591"/>
      <c r="E22" s="591"/>
      <c r="F22" s="591"/>
      <c r="G22" s="587"/>
      <c r="H22" s="588">
        <f>H20+H21</f>
        <v>907353</v>
      </c>
      <c r="I22" s="589"/>
      <c r="J22" s="588">
        <f>J20+J21</f>
        <v>110176</v>
      </c>
    </row>
    <row r="23" spans="1:10" s="601" customFormat="1" ht="8.25">
      <c r="A23" s="596"/>
      <c r="B23" s="597"/>
      <c r="C23" s="597"/>
      <c r="D23" s="597"/>
      <c r="E23" s="597"/>
      <c r="F23" s="597"/>
      <c r="G23" s="598"/>
      <c r="H23" s="599"/>
      <c r="I23" s="600"/>
      <c r="J23" s="599"/>
    </row>
    <row r="24" spans="1:10" ht="15.75">
      <c r="A24" s="585" t="s">
        <v>57</v>
      </c>
      <c r="B24" s="586" t="s">
        <v>435</v>
      </c>
      <c r="C24" s="586"/>
      <c r="D24" s="586"/>
      <c r="E24" s="586"/>
      <c r="F24" s="586"/>
      <c r="G24" s="587"/>
      <c r="H24" s="588"/>
      <c r="I24" s="589"/>
      <c r="J24" s="588"/>
    </row>
    <row r="25" spans="1:10" ht="15.75">
      <c r="A25" s="590"/>
      <c r="B25" s="591" t="s">
        <v>436</v>
      </c>
      <c r="C25" s="591"/>
      <c r="D25" s="591"/>
      <c r="E25" s="591"/>
      <c r="F25" s="591"/>
      <c r="G25" s="587">
        <f>-(+'20-Dep'!G20+'20-Dep'!H20)</f>
        <v>0</v>
      </c>
      <c r="H25" s="487"/>
      <c r="I25" s="589">
        <f>-('20-Dep'!G21+'20-Dep'!H21)</f>
        <v>-174692</v>
      </c>
      <c r="J25" s="487"/>
    </row>
    <row r="26" spans="1:10" ht="15.75">
      <c r="A26" s="590"/>
      <c r="B26" s="1051" t="s">
        <v>454</v>
      </c>
      <c r="C26" s="1051"/>
      <c r="D26" s="1051"/>
      <c r="E26" s="1051"/>
      <c r="F26" s="591"/>
      <c r="G26" s="587">
        <f>B!H24-B!G24</f>
        <v>-2647859</v>
      </c>
      <c r="H26" s="487"/>
      <c r="I26" s="589">
        <v>-4323178</v>
      </c>
      <c r="J26" s="487"/>
    </row>
    <row r="27" spans="1:10" ht="15.75">
      <c r="A27" s="590"/>
      <c r="B27" s="591" t="s">
        <v>437</v>
      </c>
      <c r="C27" s="591"/>
      <c r="D27" s="591"/>
      <c r="E27" s="591"/>
      <c r="F27" s="591"/>
      <c r="G27" s="587">
        <v>0</v>
      </c>
      <c r="H27" s="487"/>
      <c r="I27" s="589">
        <v>0</v>
      </c>
      <c r="J27" s="487"/>
    </row>
    <row r="28" spans="1:10" ht="18">
      <c r="A28" s="590"/>
      <c r="B28" s="591" t="s">
        <v>438</v>
      </c>
      <c r="C28" s="591"/>
      <c r="D28" s="591"/>
      <c r="E28" s="591"/>
      <c r="F28" s="591"/>
      <c r="G28" s="592">
        <f>-G11</f>
        <v>0</v>
      </c>
      <c r="H28" s="487"/>
      <c r="I28" s="594">
        <f>P!I7</f>
        <v>0</v>
      </c>
      <c r="J28" s="487"/>
    </row>
    <row r="29" spans="1:10" ht="15.75">
      <c r="A29" s="590"/>
      <c r="B29" s="591" t="s">
        <v>439</v>
      </c>
      <c r="C29" s="591"/>
      <c r="D29" s="591"/>
      <c r="E29" s="591"/>
      <c r="F29" s="591"/>
      <c r="G29" s="587"/>
      <c r="H29" s="588">
        <f>SUM(G25:G28)</f>
        <v>-2647859</v>
      </c>
      <c r="I29" s="589"/>
      <c r="J29" s="588">
        <f>SUM(I25:I28)</f>
        <v>-4497870</v>
      </c>
    </row>
    <row r="30" spans="1:10" s="601" customFormat="1" ht="8.25">
      <c r="A30" s="596"/>
      <c r="B30" s="597"/>
      <c r="C30" s="597"/>
      <c r="D30" s="597"/>
      <c r="E30" s="597"/>
      <c r="F30" s="597"/>
      <c r="G30" s="598"/>
      <c r="H30" s="599"/>
      <c r="I30" s="600"/>
      <c r="J30" s="599"/>
    </row>
    <row r="31" spans="1:10" ht="15.75">
      <c r="A31" s="602" t="s">
        <v>440</v>
      </c>
      <c r="B31" s="586" t="s">
        <v>441</v>
      </c>
      <c r="C31" s="586"/>
      <c r="D31" s="586"/>
      <c r="E31" s="586"/>
      <c r="F31" s="586"/>
      <c r="G31" s="587"/>
      <c r="H31" s="588"/>
      <c r="I31" s="589"/>
      <c r="J31" s="588"/>
    </row>
    <row r="32" spans="1:10" ht="15.75">
      <c r="A32" s="590"/>
      <c r="B32" s="591" t="s">
        <v>775</v>
      </c>
      <c r="C32" s="591"/>
      <c r="D32" s="591"/>
      <c r="E32" s="591"/>
      <c r="F32" s="591"/>
      <c r="G32" s="587">
        <f>+B!G13-B!H13</f>
        <v>1682500</v>
      </c>
      <c r="H32" s="487"/>
      <c r="I32" s="942">
        <v>3775230</v>
      </c>
      <c r="J32" s="487"/>
    </row>
    <row r="33" spans="1:10" ht="15.75">
      <c r="A33" s="590"/>
      <c r="B33" s="591" t="s">
        <v>453</v>
      </c>
      <c r="C33" s="591"/>
      <c r="D33" s="591"/>
      <c r="E33" s="591"/>
      <c r="F33" s="591"/>
      <c r="G33" s="587">
        <f>+B!G7-B!H7</f>
        <v>0</v>
      </c>
      <c r="H33" s="487"/>
      <c r="I33" s="589">
        <v>500000</v>
      </c>
      <c r="J33" s="487"/>
    </row>
    <row r="34" spans="1:10" ht="15.75">
      <c r="A34" s="590"/>
      <c r="B34" s="591" t="s">
        <v>442</v>
      </c>
      <c r="C34" s="591"/>
      <c r="D34" s="591"/>
      <c r="E34" s="591"/>
      <c r="F34" s="591"/>
      <c r="G34" s="587">
        <f>-G9</f>
        <v>-1075</v>
      </c>
      <c r="H34" s="487"/>
      <c r="I34" s="589">
        <f>-I9</f>
        <v>-681</v>
      </c>
      <c r="J34" s="487"/>
    </row>
    <row r="35" spans="1:20" ht="15.75">
      <c r="A35" s="590"/>
      <c r="B35" s="591" t="s">
        <v>443</v>
      </c>
      <c r="C35" s="591"/>
      <c r="D35" s="591"/>
      <c r="E35" s="591"/>
      <c r="F35" s="591"/>
      <c r="G35" s="587">
        <v>0</v>
      </c>
      <c r="H35" s="487"/>
      <c r="I35" s="589">
        <v>0</v>
      </c>
      <c r="J35" s="487"/>
      <c r="T35" s="603"/>
    </row>
    <row r="36" spans="1:10" ht="18">
      <c r="A36" s="590"/>
      <c r="B36" s="591" t="s">
        <v>444</v>
      </c>
      <c r="C36" s="591"/>
      <c r="D36" s="591"/>
      <c r="E36" s="591"/>
      <c r="F36" s="591"/>
      <c r="G36" s="592">
        <v>0</v>
      </c>
      <c r="H36" s="487"/>
      <c r="I36" s="594">
        <v>0</v>
      </c>
      <c r="J36" s="487"/>
    </row>
    <row r="37" spans="1:10" ht="15.75">
      <c r="A37" s="590"/>
      <c r="B37" s="591" t="s">
        <v>445</v>
      </c>
      <c r="C37" s="591"/>
      <c r="D37" s="591"/>
      <c r="E37" s="591"/>
      <c r="F37" s="591"/>
      <c r="G37" s="587"/>
      <c r="H37" s="588">
        <f>SUM(G32:G36)</f>
        <v>1681425</v>
      </c>
      <c r="I37" s="589"/>
      <c r="J37" s="588">
        <f>SUM(I32:I36)</f>
        <v>4274549</v>
      </c>
    </row>
    <row r="38" spans="1:22" s="601" customFormat="1" ht="15.75">
      <c r="A38" s="596"/>
      <c r="B38" s="597"/>
      <c r="C38" s="597"/>
      <c r="D38" s="597"/>
      <c r="E38" s="597"/>
      <c r="F38" s="597"/>
      <c r="G38" s="598"/>
      <c r="H38" s="599"/>
      <c r="I38" s="600"/>
      <c r="J38" s="599"/>
      <c r="U38" s="254"/>
      <c r="V38" s="254"/>
    </row>
    <row r="39" spans="1:21" ht="15.75">
      <c r="A39" s="602" t="s">
        <v>446</v>
      </c>
      <c r="B39" s="586" t="s">
        <v>447</v>
      </c>
      <c r="C39" s="586"/>
      <c r="D39" s="586"/>
      <c r="E39" s="586"/>
      <c r="F39" s="586"/>
      <c r="G39" s="587"/>
      <c r="H39" s="588">
        <f>H22+H29+H37</f>
        <v>-59081</v>
      </c>
      <c r="I39" s="589"/>
      <c r="J39" s="588">
        <f>J22+J29+J37</f>
        <v>-113145</v>
      </c>
      <c r="U39" s="601"/>
    </row>
    <row r="40" spans="1:24" s="601" customFormat="1" ht="15.75">
      <c r="A40" s="596"/>
      <c r="B40" s="597"/>
      <c r="C40" s="597"/>
      <c r="D40" s="597"/>
      <c r="E40" s="597"/>
      <c r="F40" s="597"/>
      <c r="G40" s="1042"/>
      <c r="H40" s="1043"/>
      <c r="I40" s="1044"/>
      <c r="J40" s="1043"/>
      <c r="T40" s="254"/>
      <c r="U40" s="254"/>
      <c r="W40" s="254"/>
      <c r="X40" s="254"/>
    </row>
    <row r="41" spans="1:21" ht="15.75">
      <c r="A41" s="602" t="s">
        <v>448</v>
      </c>
      <c r="B41" s="591" t="s">
        <v>449</v>
      </c>
      <c r="C41" s="591"/>
      <c r="D41" s="591"/>
      <c r="E41" s="591"/>
      <c r="F41" s="591"/>
      <c r="G41" s="483"/>
      <c r="H41" s="588">
        <f>+B!H29</f>
        <v>76474</v>
      </c>
      <c r="I41" s="604"/>
      <c r="J41" s="588">
        <v>189619</v>
      </c>
      <c r="T41" s="601"/>
      <c r="U41" s="601"/>
    </row>
    <row r="42" spans="1:21" s="601" customFormat="1" ht="15.75">
      <c r="A42" s="596"/>
      <c r="B42" s="597"/>
      <c r="C42" s="597"/>
      <c r="D42" s="597"/>
      <c r="E42" s="597"/>
      <c r="F42" s="597"/>
      <c r="G42" s="605"/>
      <c r="H42" s="606"/>
      <c r="I42" s="607"/>
      <c r="J42" s="606"/>
      <c r="T42" s="254"/>
      <c r="U42" s="254"/>
    </row>
    <row r="43" spans="1:21" ht="15.75">
      <c r="A43" s="608" t="s">
        <v>450</v>
      </c>
      <c r="B43" s="609" t="s">
        <v>451</v>
      </c>
      <c r="C43" s="609"/>
      <c r="D43" s="609"/>
      <c r="E43" s="609"/>
      <c r="F43" s="609"/>
      <c r="G43" s="610"/>
      <c r="H43" s="611">
        <f>+H39+H41</f>
        <v>17393</v>
      </c>
      <c r="I43" s="612"/>
      <c r="J43" s="611">
        <f>+J41+J39</f>
        <v>76474</v>
      </c>
      <c r="T43" s="601"/>
      <c r="U43" s="601"/>
    </row>
    <row r="44" spans="1:24" s="36" customFormat="1" ht="15.75">
      <c r="A44" s="613"/>
      <c r="B44" s="613"/>
      <c r="C44" s="613"/>
      <c r="D44" s="613"/>
      <c r="E44" s="613"/>
      <c r="F44" s="613"/>
      <c r="G44" s="35"/>
      <c r="H44" s="35"/>
      <c r="I44" s="35"/>
      <c r="J44" s="35"/>
      <c r="T44" s="254"/>
      <c r="U44" s="254"/>
      <c r="V44" s="601"/>
      <c r="W44" s="601"/>
      <c r="X44" s="601"/>
    </row>
    <row r="45" spans="1:24" s="35" customFormat="1" ht="15.75">
      <c r="A45" s="614"/>
      <c r="B45" s="576"/>
      <c r="C45" s="576"/>
      <c r="D45" s="575"/>
      <c r="E45" s="576"/>
      <c r="F45" s="576"/>
      <c r="G45" s="1060" t="s">
        <v>51</v>
      </c>
      <c r="H45" s="1061"/>
      <c r="I45" s="1061"/>
      <c r="J45" s="1062"/>
      <c r="T45" s="601"/>
      <c r="U45" s="601"/>
      <c r="V45" s="254"/>
      <c r="W45" s="254"/>
      <c r="X45" s="254"/>
    </row>
    <row r="46" spans="1:24" s="35" customFormat="1" ht="15.75">
      <c r="A46" s="615"/>
      <c r="B46" s="379"/>
      <c r="C46" s="379"/>
      <c r="D46" s="616"/>
      <c r="E46" s="379"/>
      <c r="F46" s="379"/>
      <c r="G46" s="617"/>
      <c r="H46" s="618"/>
      <c r="I46" s="618"/>
      <c r="J46" s="619"/>
      <c r="T46" s="254"/>
      <c r="U46" s="254">
        <f>B!G29</f>
        <v>17393</v>
      </c>
      <c r="V46" s="699">
        <f>H43-U46</f>
        <v>0</v>
      </c>
      <c r="W46" s="601"/>
      <c r="X46" s="601"/>
    </row>
    <row r="47" spans="1:24" s="35" customFormat="1" ht="15.75">
      <c r="A47" s="615"/>
      <c r="B47" s="502"/>
      <c r="C47" s="502"/>
      <c r="D47" s="620"/>
      <c r="E47" s="502"/>
      <c r="F47" s="502"/>
      <c r="G47" s="1052" t="s">
        <v>52</v>
      </c>
      <c r="H47" s="1053"/>
      <c r="I47" s="1053"/>
      <c r="J47" s="1054"/>
      <c r="T47" s="254"/>
      <c r="U47" s="601"/>
      <c r="W47" s="254"/>
      <c r="X47" s="254"/>
    </row>
    <row r="48" spans="1:21" s="35" customFormat="1" ht="15.75">
      <c r="A48" s="615"/>
      <c r="B48" s="502"/>
      <c r="C48" s="502"/>
      <c r="D48" s="620"/>
      <c r="E48" s="502"/>
      <c r="F48" s="502"/>
      <c r="G48" s="1052" t="s">
        <v>53</v>
      </c>
      <c r="H48" s="1053"/>
      <c r="I48" s="1053"/>
      <c r="J48" s="1054"/>
      <c r="U48" s="254"/>
    </row>
    <row r="49" spans="1:21" s="35" customFormat="1" ht="12.75">
      <c r="A49" s="615"/>
      <c r="B49" s="502"/>
      <c r="C49" s="502"/>
      <c r="D49" s="620"/>
      <c r="E49" s="502"/>
      <c r="F49" s="502"/>
      <c r="G49" s="1055" t="s">
        <v>54</v>
      </c>
      <c r="H49" s="1056"/>
      <c r="I49" s="1056"/>
      <c r="J49" s="1057"/>
      <c r="U49" s="601"/>
    </row>
    <row r="50" spans="1:21" s="35" customFormat="1" ht="15.75">
      <c r="A50" s="615"/>
      <c r="B50" s="502"/>
      <c r="C50" s="502"/>
      <c r="D50" s="620"/>
      <c r="E50" s="502"/>
      <c r="F50" s="502"/>
      <c r="G50" s="616"/>
      <c r="H50" s="379"/>
      <c r="I50" s="379"/>
      <c r="J50" s="621"/>
      <c r="U50" s="254"/>
    </row>
    <row r="51" spans="1:10" s="35" customFormat="1" ht="12.75">
      <c r="A51" s="615"/>
      <c r="B51" s="502"/>
      <c r="C51" s="502"/>
      <c r="D51" s="620"/>
      <c r="E51" s="502"/>
      <c r="F51" s="502"/>
      <c r="G51" s="615"/>
      <c r="H51" s="502"/>
      <c r="J51" s="622"/>
    </row>
    <row r="52" spans="1:10" s="35" customFormat="1" ht="15.75">
      <c r="A52" s="1016" t="s">
        <v>297</v>
      </c>
      <c r="B52" s="1017"/>
      <c r="C52" s="1018"/>
      <c r="D52" s="1016" t="s">
        <v>298</v>
      </c>
      <c r="E52" s="1017"/>
      <c r="F52" s="1018"/>
      <c r="G52" s="615"/>
      <c r="H52" s="502"/>
      <c r="J52" s="622"/>
    </row>
    <row r="53" spans="1:10" s="35" customFormat="1" ht="12.75">
      <c r="A53" s="1058" t="s">
        <v>452</v>
      </c>
      <c r="B53" s="1059"/>
      <c r="C53" s="1059"/>
      <c r="D53" s="1058" t="s">
        <v>452</v>
      </c>
      <c r="E53" s="1059"/>
      <c r="F53" s="1059"/>
      <c r="G53" s="615"/>
      <c r="H53" s="502"/>
      <c r="J53" s="622"/>
    </row>
    <row r="54" spans="1:10" s="35" customFormat="1" ht="12.75">
      <c r="A54" s="623" t="s">
        <v>48</v>
      </c>
      <c r="B54" s="623"/>
      <c r="C54" s="623" t="s">
        <v>5</v>
      </c>
      <c r="D54" s="623"/>
      <c r="E54" s="623"/>
      <c r="F54" s="623"/>
      <c r="G54" s="1045" t="s">
        <v>123</v>
      </c>
      <c r="H54" s="1046"/>
      <c r="I54" s="1046"/>
      <c r="J54" s="1047"/>
    </row>
    <row r="55" spans="1:10" s="36" customFormat="1" ht="12.75">
      <c r="A55" s="624" t="s">
        <v>50</v>
      </c>
      <c r="B55" s="624"/>
      <c r="C55" s="625">
        <f>B!D41</f>
        <v>43344</v>
      </c>
      <c r="D55" s="625"/>
      <c r="E55" s="625"/>
      <c r="F55" s="625"/>
      <c r="G55" s="1048" t="s">
        <v>124</v>
      </c>
      <c r="H55" s="1049"/>
      <c r="I55" s="1049"/>
      <c r="J55" s="1050"/>
    </row>
    <row r="56" spans="7:10" ht="15.75">
      <c r="G56" s="16"/>
      <c r="H56" s="16"/>
      <c r="I56" s="16"/>
      <c r="J56" s="16"/>
    </row>
    <row r="59" ht="15.75">
      <c r="G59" s="603"/>
    </row>
  </sheetData>
  <sheetProtection/>
  <mergeCells count="16">
    <mergeCell ref="G55:J55"/>
    <mergeCell ref="B26:E26"/>
    <mergeCell ref="G47:J47"/>
    <mergeCell ref="G48:J48"/>
    <mergeCell ref="G49:J49"/>
    <mergeCell ref="A52:C52"/>
    <mergeCell ref="D52:F52"/>
    <mergeCell ref="A53:C53"/>
    <mergeCell ref="D53:F53"/>
    <mergeCell ref="G45:J45"/>
    <mergeCell ref="A1:J1"/>
    <mergeCell ref="G2:H3"/>
    <mergeCell ref="I2:J3"/>
    <mergeCell ref="G40:H40"/>
    <mergeCell ref="I40:J40"/>
    <mergeCell ref="G54:J54"/>
  </mergeCells>
  <printOptions/>
  <pageMargins left="0.5511811023622047" right="0.5511811023622047" top="0.5511811023622047" bottom="0.5511811023622047" header="0.31496062992125984" footer="0.31496062992125984"/>
  <pageSetup horizontalDpi="600" verticalDpi="600" orientation="portrait" paperSize="9" scale="88"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I69"/>
  <sheetViews>
    <sheetView zoomScalePageLayoutView="0" workbookViewId="0" topLeftCell="A1">
      <selection activeCell="A2" activeCellId="1" sqref="Q12 A1:IV16384"/>
    </sheetView>
  </sheetViews>
  <sheetFormatPr defaultColWidth="9.140625" defaultRowHeight="12.75"/>
  <cols>
    <col min="1" max="1" width="3.7109375" style="23" customWidth="1"/>
    <col min="2" max="2" width="2.7109375" style="23" customWidth="1"/>
    <col min="3" max="3" width="81.7109375" style="23" customWidth="1"/>
    <col min="4" max="8" width="1.7109375" style="23" customWidth="1"/>
    <col min="9" max="16384" width="9.140625" style="23" customWidth="1"/>
  </cols>
  <sheetData>
    <row r="1" spans="1:5" ht="25.5">
      <c r="A1" s="1064" t="s">
        <v>125</v>
      </c>
      <c r="B1" s="1064"/>
      <c r="C1" s="1064"/>
      <c r="D1" s="198"/>
      <c r="E1" s="198"/>
    </row>
    <row r="2" spans="1:5" s="24" customFormat="1" ht="11.25">
      <c r="A2" s="1065"/>
      <c r="B2" s="1065"/>
      <c r="C2" s="1065"/>
      <c r="D2" s="10"/>
      <c r="E2" s="10"/>
    </row>
    <row r="3" spans="1:5" ht="16.5">
      <c r="A3" s="1063" t="s">
        <v>55</v>
      </c>
      <c r="B3" s="1063"/>
      <c r="C3" s="1063"/>
      <c r="D3" s="198"/>
      <c r="E3" s="198"/>
    </row>
    <row r="4" spans="1:5" s="24" customFormat="1" ht="11.25">
      <c r="A4" s="82"/>
      <c r="B4" s="82"/>
      <c r="C4" s="82"/>
      <c r="D4" s="10"/>
      <c r="E4" s="10"/>
    </row>
    <row r="5" s="3" customFormat="1" ht="16.5">
      <c r="A5" s="88" t="str">
        <f>CONCATENATE("Financial Year : ",RIGHT(B!$A$3,4)-1,"-",RIGHT(B!$A$3,4),"                                                                                   (Page 1 of 5)")</f>
        <v>Financial Year : 2017-2018                                                                                   (Page 1 of 5)</v>
      </c>
    </row>
    <row r="6" s="3" customFormat="1" ht="5.25" customHeight="1"/>
    <row r="7" spans="1:2" s="3" customFormat="1" ht="15.75">
      <c r="A7" s="505" t="s">
        <v>12</v>
      </c>
      <c r="B7" s="506" t="s">
        <v>169</v>
      </c>
    </row>
    <row r="8" spans="3:9" s="3" customFormat="1" ht="34.5">
      <c r="C8" s="196" t="s">
        <v>345</v>
      </c>
      <c r="D8" s="11"/>
      <c r="E8" s="11"/>
      <c r="F8" s="11"/>
      <c r="I8" s="196"/>
    </row>
    <row r="9" s="3" customFormat="1" ht="4.5" customHeight="1">
      <c r="I9" s="196"/>
    </row>
    <row r="10" spans="1:9" s="3" customFormat="1" ht="15.75">
      <c r="A10" s="506" t="s">
        <v>95</v>
      </c>
      <c r="B10" s="506" t="s">
        <v>96</v>
      </c>
      <c r="I10" s="196"/>
    </row>
    <row r="11" s="3" customFormat="1" ht="8.25" customHeight="1">
      <c r="I11" s="196"/>
    </row>
    <row r="12" spans="2:9" s="3" customFormat="1" ht="15.75">
      <c r="B12" s="506" t="s">
        <v>10</v>
      </c>
      <c r="I12" s="196"/>
    </row>
    <row r="13" spans="3:9" s="3" customFormat="1" ht="15.75">
      <c r="C13" s="196" t="s">
        <v>97</v>
      </c>
      <c r="I13" s="196"/>
    </row>
    <row r="14" s="3" customFormat="1" ht="10.5" customHeight="1"/>
    <row r="15" s="3" customFormat="1" ht="15.75">
      <c r="B15" s="506" t="s">
        <v>98</v>
      </c>
    </row>
    <row r="16" spans="3:6" s="3" customFormat="1" ht="31.5">
      <c r="C16" s="196" t="s">
        <v>99</v>
      </c>
      <c r="D16" s="12"/>
      <c r="E16" s="12"/>
      <c r="F16" s="12"/>
    </row>
    <row r="17" spans="2:6" s="3" customFormat="1" ht="11.25" customHeight="1">
      <c r="B17" s="13"/>
      <c r="C17" s="13"/>
      <c r="D17" s="13"/>
      <c r="E17" s="13"/>
      <c r="F17" s="13"/>
    </row>
    <row r="18" spans="2:6" s="3" customFormat="1" ht="15.75">
      <c r="B18" s="507" t="s">
        <v>100</v>
      </c>
      <c r="C18" s="13"/>
      <c r="D18" s="13"/>
      <c r="E18" s="13"/>
      <c r="F18" s="13"/>
    </row>
    <row r="19" spans="3:6" s="3" customFormat="1" ht="94.5">
      <c r="C19" s="196" t="s">
        <v>101</v>
      </c>
      <c r="D19" s="11"/>
      <c r="E19" s="11"/>
      <c r="F19" s="11"/>
    </row>
    <row r="20" spans="3:6" s="3" customFormat="1" ht="15.75">
      <c r="C20" s="11"/>
      <c r="D20" s="11"/>
      <c r="E20" s="11"/>
      <c r="F20" s="11"/>
    </row>
    <row r="21" s="3" customFormat="1" ht="15.75">
      <c r="B21" s="506" t="s">
        <v>6</v>
      </c>
    </row>
    <row r="22" s="3" customFormat="1" ht="31.5">
      <c r="C22" s="196" t="s">
        <v>144</v>
      </c>
    </row>
    <row r="23" spans="2:6" s="3" customFormat="1" ht="15.75">
      <c r="B23" s="11"/>
      <c r="C23" s="11" t="s">
        <v>487</v>
      </c>
      <c r="D23" s="11"/>
      <c r="E23" s="11"/>
      <c r="F23" s="11"/>
    </row>
    <row r="24" spans="2:6" s="3" customFormat="1" ht="15.75">
      <c r="B24" s="11"/>
      <c r="C24" s="11" t="s">
        <v>482</v>
      </c>
      <c r="D24" s="11"/>
      <c r="E24" s="11"/>
      <c r="F24" s="11"/>
    </row>
    <row r="25" spans="2:6" s="3" customFormat="1" ht="15.75">
      <c r="B25" s="11"/>
      <c r="C25" s="11" t="s">
        <v>483</v>
      </c>
      <c r="D25" s="11"/>
      <c r="E25" s="11"/>
      <c r="F25" s="11"/>
    </row>
    <row r="26" spans="2:6" s="3" customFormat="1" ht="9" customHeight="1">
      <c r="B26" s="11"/>
      <c r="C26" s="11"/>
      <c r="D26" s="11"/>
      <c r="E26" s="11"/>
      <c r="F26" s="11"/>
    </row>
    <row r="27" spans="2:6" s="3" customFormat="1" ht="15.75">
      <c r="B27" s="11"/>
      <c r="C27" s="11" t="s">
        <v>484</v>
      </c>
      <c r="D27" s="11"/>
      <c r="E27" s="11"/>
      <c r="F27" s="11"/>
    </row>
    <row r="28" spans="2:6" s="3" customFormat="1" ht="15.75">
      <c r="B28" s="11"/>
      <c r="C28" s="11" t="s">
        <v>485</v>
      </c>
      <c r="D28" s="11"/>
      <c r="E28" s="11"/>
      <c r="F28" s="11"/>
    </row>
    <row r="29" spans="2:6" s="3" customFormat="1" ht="15.75">
      <c r="B29" s="11"/>
      <c r="C29" s="11" t="s">
        <v>486</v>
      </c>
      <c r="D29" s="11"/>
      <c r="E29" s="11"/>
      <c r="F29" s="11"/>
    </row>
    <row r="30" spans="2:6" s="3" customFormat="1" ht="7.5" customHeight="1">
      <c r="B30" s="11"/>
      <c r="C30" s="11"/>
      <c r="D30" s="11"/>
      <c r="E30" s="11"/>
      <c r="F30" s="11"/>
    </row>
    <row r="31" s="3" customFormat="1" ht="15.75">
      <c r="B31" s="506" t="s">
        <v>20</v>
      </c>
    </row>
    <row r="32" spans="3:6" s="3" customFormat="1" ht="18" customHeight="1">
      <c r="C32" s="196" t="s">
        <v>480</v>
      </c>
      <c r="D32" s="12"/>
      <c r="E32" s="12"/>
      <c r="F32" s="12"/>
    </row>
    <row r="33" spans="3:6" s="3" customFormat="1" ht="15.75">
      <c r="C33" s="12" t="s">
        <v>481</v>
      </c>
      <c r="D33" s="12"/>
      <c r="E33" s="12"/>
      <c r="F33" s="12"/>
    </row>
    <row r="34" spans="3:6" s="3" customFormat="1" ht="15.75">
      <c r="C34" s="12"/>
      <c r="D34" s="12"/>
      <c r="E34" s="12"/>
      <c r="F34" s="12"/>
    </row>
    <row r="35" s="3" customFormat="1" ht="15.75">
      <c r="B35" s="506" t="s">
        <v>102</v>
      </c>
    </row>
    <row r="36" spans="3:6" s="3" customFormat="1" ht="31.5">
      <c r="C36" s="196" t="s">
        <v>168</v>
      </c>
      <c r="D36" s="196"/>
      <c r="E36" s="12"/>
      <c r="F36" s="12"/>
    </row>
    <row r="37" spans="3:4" s="3" customFormat="1" ht="7.5" customHeight="1">
      <c r="C37" s="197"/>
      <c r="D37" s="197"/>
    </row>
    <row r="38" s="3" customFormat="1" ht="15.75">
      <c r="B38" s="506" t="s">
        <v>76</v>
      </c>
    </row>
    <row r="39" spans="2:3" s="3" customFormat="1" ht="15.75">
      <c r="B39" s="11"/>
      <c r="C39" s="196" t="s">
        <v>139</v>
      </c>
    </row>
    <row r="40" s="3" customFormat="1" ht="11.25" customHeight="1"/>
    <row r="41" s="3" customFormat="1" ht="15.75">
      <c r="B41" s="506" t="s">
        <v>103</v>
      </c>
    </row>
    <row r="42" s="3" customFormat="1" ht="15.75">
      <c r="C42" s="196" t="s">
        <v>104</v>
      </c>
    </row>
    <row r="43" s="3" customFormat="1" ht="15.75"/>
    <row r="44" s="3" customFormat="1" ht="15.75"/>
    <row r="45" spans="1:3" s="3" customFormat="1" ht="25.5">
      <c r="A45" s="1064" t="s">
        <v>125</v>
      </c>
      <c r="B45" s="1064"/>
      <c r="C45" s="1064"/>
    </row>
    <row r="46" spans="1:3" s="3" customFormat="1" ht="9" customHeight="1">
      <c r="A46" s="1065"/>
      <c r="B46" s="1065"/>
      <c r="C46" s="1065"/>
    </row>
    <row r="47" spans="1:3" s="3" customFormat="1" ht="16.5">
      <c r="A47" s="1063" t="s">
        <v>55</v>
      </c>
      <c r="B47" s="1063"/>
      <c r="C47" s="1063"/>
    </row>
    <row r="48" spans="1:3" s="3" customFormat="1" ht="9.75" customHeight="1">
      <c r="A48" s="82"/>
      <c r="B48" s="82"/>
      <c r="C48" s="82"/>
    </row>
    <row r="49" s="3" customFormat="1" ht="16.5">
      <c r="A49" s="88" t="str">
        <f>CONCATENATE("Financial Year : ",RIGHT(B!$A$3,4)-1,"-",RIGHT(B!$A$3,4),"                                                                                   (Page 2 of 5)")</f>
        <v>Financial Year : 2017-2018                                                                                   (Page 2 of 5)</v>
      </c>
    </row>
    <row r="50" s="3" customFormat="1" ht="15.75"/>
    <row r="51" s="3" customFormat="1" ht="15.75">
      <c r="B51" s="506" t="s">
        <v>105</v>
      </c>
    </row>
    <row r="52" spans="3:6" s="3" customFormat="1" ht="31.5">
      <c r="C52" s="196" t="s">
        <v>106</v>
      </c>
      <c r="D52" s="14"/>
      <c r="E52" s="14"/>
      <c r="F52" s="14"/>
    </row>
    <row r="53" spans="3:6" s="3" customFormat="1" ht="8.25" customHeight="1">
      <c r="C53" s="13"/>
      <c r="D53" s="13"/>
      <c r="E53" s="13"/>
      <c r="F53" s="13"/>
    </row>
    <row r="54" s="3" customFormat="1" ht="15.75">
      <c r="B54" s="506" t="s">
        <v>107</v>
      </c>
    </row>
    <row r="55" spans="3:6" s="3" customFormat="1" ht="173.25">
      <c r="C55" s="196" t="s">
        <v>108</v>
      </c>
      <c r="D55" s="14"/>
      <c r="E55" s="14"/>
      <c r="F55" s="14"/>
    </row>
    <row r="56" spans="2:3" s="3" customFormat="1" ht="15.75">
      <c r="B56" s="506" t="s">
        <v>145</v>
      </c>
      <c r="C56" s="14"/>
    </row>
    <row r="57" s="3" customFormat="1" ht="94.5">
      <c r="C57" s="196" t="s">
        <v>146</v>
      </c>
    </row>
    <row r="58" s="3" customFormat="1" ht="15.75">
      <c r="C58" s="14"/>
    </row>
    <row r="59" s="3" customFormat="1" ht="15.75">
      <c r="B59" s="506" t="s">
        <v>109</v>
      </c>
    </row>
    <row r="60" spans="3:6" s="3" customFormat="1" ht="94.5">
      <c r="C60" s="196" t="s">
        <v>110</v>
      </c>
      <c r="D60" s="11"/>
      <c r="E60" s="11"/>
      <c r="F60" s="11"/>
    </row>
    <row r="61" spans="3:6" s="3" customFormat="1" ht="15.75">
      <c r="C61" s="508"/>
      <c r="D61" s="15"/>
      <c r="E61" s="15"/>
      <c r="F61" s="15"/>
    </row>
    <row r="62" spans="2:8" s="3" customFormat="1" ht="15.75">
      <c r="B62" s="506" t="s">
        <v>111</v>
      </c>
      <c r="C62" s="25"/>
      <c r="D62" s="25"/>
      <c r="E62" s="26"/>
      <c r="F62" s="26"/>
      <c r="G62" s="26"/>
      <c r="H62" s="26"/>
    </row>
    <row r="63" spans="2:8" s="3" customFormat="1" ht="110.25">
      <c r="B63" s="25"/>
      <c r="C63" s="196" t="s">
        <v>147</v>
      </c>
      <c r="D63" s="25"/>
      <c r="E63" s="26"/>
      <c r="F63" s="26"/>
      <c r="G63" s="26"/>
      <c r="H63" s="26"/>
    </row>
    <row r="64" spans="2:8" s="3" customFormat="1" ht="15.75">
      <c r="B64" s="25"/>
      <c r="C64" s="27"/>
      <c r="D64" s="25"/>
      <c r="E64" s="26"/>
      <c r="F64" s="26"/>
      <c r="G64" s="26"/>
      <c r="H64" s="26"/>
    </row>
    <row r="65" spans="2:8" s="3" customFormat="1" ht="15.75">
      <c r="B65" s="25"/>
      <c r="C65" s="27"/>
      <c r="D65" s="25"/>
      <c r="E65" s="26"/>
      <c r="F65" s="26"/>
      <c r="G65" s="26"/>
      <c r="H65" s="26"/>
    </row>
    <row r="66" spans="2:8" s="3" customFormat="1" ht="15.75">
      <c r="B66" s="25"/>
      <c r="C66" s="27"/>
      <c r="D66" s="25"/>
      <c r="E66" s="26"/>
      <c r="F66" s="26"/>
      <c r="G66" s="26"/>
      <c r="H66" s="26"/>
    </row>
    <row r="67" spans="2:8" s="3" customFormat="1" ht="15.75">
      <c r="B67" s="25"/>
      <c r="C67" s="27"/>
      <c r="D67" s="25"/>
      <c r="E67" s="26"/>
      <c r="F67" s="26"/>
      <c r="G67" s="26"/>
      <c r="H67" s="26"/>
    </row>
    <row r="68" spans="2:8" s="3" customFormat="1" ht="15.75">
      <c r="B68" s="25"/>
      <c r="C68" s="27"/>
      <c r="D68" s="25"/>
      <c r="E68" s="26"/>
      <c r="F68" s="26"/>
      <c r="G68" s="26"/>
      <c r="H68" s="26"/>
    </row>
    <row r="69" spans="2:8" s="3" customFormat="1" ht="15.75">
      <c r="B69" s="25"/>
      <c r="C69" s="27"/>
      <c r="D69" s="25"/>
      <c r="E69" s="26"/>
      <c r="F69" s="26"/>
      <c r="G69" s="26"/>
      <c r="H69" s="26"/>
    </row>
    <row r="70" s="3" customFormat="1" ht="15.75"/>
    <row r="71" s="3" customFormat="1" ht="15.75"/>
    <row r="72" s="3" customFormat="1" ht="15.75"/>
    <row r="73" s="3" customFormat="1" ht="15.75"/>
    <row r="74" s="3" customFormat="1" ht="15.75"/>
    <row r="75" s="3" customFormat="1" ht="15.75"/>
    <row r="76" s="3" customFormat="1" ht="15.75"/>
    <row r="77" s="3" customFormat="1" ht="15.75"/>
    <row r="78" s="3" customFormat="1" ht="15.75"/>
    <row r="79" s="3" customFormat="1" ht="15.75"/>
  </sheetData>
  <sheetProtection/>
  <mergeCells count="6">
    <mergeCell ref="A47:C47"/>
    <mergeCell ref="A1:C1"/>
    <mergeCell ref="A2:C2"/>
    <mergeCell ref="A3:C3"/>
    <mergeCell ref="A45:C45"/>
    <mergeCell ref="A46:C46"/>
  </mergeCells>
  <printOptions/>
  <pageMargins left="0.7480314960629921" right="0.7480314960629921" top="0.7874015748031497" bottom="0.7874015748031497"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Q93"/>
  <sheetViews>
    <sheetView zoomScalePageLayoutView="0" workbookViewId="0" topLeftCell="A1">
      <selection activeCell="N13" sqref="N13"/>
    </sheetView>
  </sheetViews>
  <sheetFormatPr defaultColWidth="9.140625" defaultRowHeight="12.75"/>
  <cols>
    <col min="1" max="1" width="3.7109375" style="29" customWidth="1"/>
    <col min="2" max="3" width="2.7109375" style="29" customWidth="1"/>
    <col min="4" max="4" width="34.7109375" style="29" customWidth="1"/>
    <col min="5" max="5" width="12.28125" style="29" customWidth="1"/>
    <col min="6" max="7" width="12.28125" style="30" customWidth="1"/>
    <col min="8" max="8" width="12.28125" style="28" customWidth="1"/>
    <col min="9" max="13" width="1.7109375" style="23" customWidth="1"/>
    <col min="14" max="14" width="13.421875" style="23" bestFit="1" customWidth="1"/>
    <col min="15" max="16" width="12.7109375" style="23" bestFit="1" customWidth="1"/>
    <col min="17" max="17" width="9.8515625" style="23" bestFit="1" customWidth="1"/>
    <col min="18" max="16384" width="9.140625" style="23" customWidth="1"/>
  </cols>
  <sheetData>
    <row r="1" spans="1:8" s="304" customFormat="1" ht="18.75" customHeight="1">
      <c r="A1" s="1067" t="s">
        <v>125</v>
      </c>
      <c r="B1" s="1067"/>
      <c r="C1" s="1067"/>
      <c r="D1" s="1067"/>
      <c r="E1" s="1067"/>
      <c r="F1" s="1067"/>
      <c r="G1" s="1067"/>
      <c r="H1" s="1067"/>
    </row>
    <row r="2" spans="1:8" s="24" customFormat="1" ht="3.75" customHeight="1">
      <c r="A2" s="1065"/>
      <c r="B2" s="1065"/>
      <c r="C2" s="1065"/>
      <c r="D2" s="1065"/>
      <c r="E2" s="1065"/>
      <c r="F2" s="1065"/>
      <c r="G2" s="82"/>
      <c r="H2" s="82"/>
    </row>
    <row r="3" spans="1:8" ht="16.5">
      <c r="A3" s="1063" t="s">
        <v>55</v>
      </c>
      <c r="B3" s="1063"/>
      <c r="C3" s="1063"/>
      <c r="D3" s="1063"/>
      <c r="E3" s="1063"/>
      <c r="F3" s="1063"/>
      <c r="G3" s="1063"/>
      <c r="H3" s="1063"/>
    </row>
    <row r="4" spans="1:8" s="24" customFormat="1" ht="5.25" customHeight="1">
      <c r="A4" s="82"/>
      <c r="B4" s="82"/>
      <c r="C4" s="82"/>
      <c r="D4" s="82"/>
      <c r="E4" s="82"/>
      <c r="F4" s="82"/>
      <c r="G4" s="82"/>
      <c r="H4" s="82"/>
    </row>
    <row r="5" spans="1:8" ht="16.5">
      <c r="A5" s="88" t="str">
        <f>CONCATENATE("Financial Year : ",RIGHT(B!$A$3,4)-1,"-",RIGHT(B!$A$3,4))</f>
        <v>Financial Year : 2017-2018</v>
      </c>
      <c r="B5" s="3"/>
      <c r="C5" s="3"/>
      <c r="D5" s="88"/>
      <c r="E5" s="88"/>
      <c r="F5" s="3"/>
      <c r="G5" s="3"/>
      <c r="H5" s="89" t="s">
        <v>700</v>
      </c>
    </row>
    <row r="6" spans="1:8" s="48" customFormat="1" ht="5.25" customHeight="1">
      <c r="A6" s="28"/>
      <c r="B6" s="28"/>
      <c r="C6" s="28"/>
      <c r="D6" s="28"/>
      <c r="E6" s="28"/>
      <c r="F6" s="28"/>
      <c r="G6" s="28"/>
      <c r="H6" s="28"/>
    </row>
    <row r="7" spans="1:8" s="48" customFormat="1" ht="31.5">
      <c r="A7" s="739" t="s">
        <v>13</v>
      </c>
      <c r="B7" s="740" t="s">
        <v>7</v>
      </c>
      <c r="C7" s="740"/>
      <c r="D7" s="741"/>
      <c r="E7" s="741"/>
      <c r="F7" s="700" t="s">
        <v>724</v>
      </c>
      <c r="H7" s="700" t="s">
        <v>595</v>
      </c>
    </row>
    <row r="8" spans="1:5" s="48" customFormat="1" ht="15.75">
      <c r="A8" s="28"/>
      <c r="B8" s="742" t="s">
        <v>56</v>
      </c>
      <c r="C8" s="743" t="s">
        <v>29</v>
      </c>
      <c r="D8" s="28"/>
      <c r="E8" s="28"/>
    </row>
    <row r="9" spans="1:14" s="48" customFormat="1" ht="15.75">
      <c r="A9" s="28"/>
      <c r="B9" s="742"/>
      <c r="C9" s="744" t="s">
        <v>768</v>
      </c>
      <c r="D9" s="28"/>
      <c r="E9" s="28"/>
      <c r="F9" s="956">
        <v>99000000</v>
      </c>
      <c r="N9" s="931"/>
    </row>
    <row r="10" spans="1:14" s="48" customFormat="1" ht="15.75">
      <c r="A10" s="28"/>
      <c r="B10" s="742"/>
      <c r="C10" s="744" t="s">
        <v>722</v>
      </c>
      <c r="D10" s="28"/>
      <c r="E10" s="28"/>
      <c r="F10" s="509"/>
      <c r="H10" s="956">
        <v>39000000</v>
      </c>
      <c r="N10" s="931"/>
    </row>
    <row r="11" spans="1:8" s="48" customFormat="1" ht="15.75">
      <c r="A11" s="28"/>
      <c r="B11" s="742" t="s">
        <v>57</v>
      </c>
      <c r="C11" s="743" t="s">
        <v>58</v>
      </c>
      <c r="D11" s="28"/>
      <c r="E11" s="28"/>
      <c r="F11" s="745"/>
      <c r="G11" s="745"/>
      <c r="H11" s="746"/>
    </row>
    <row r="12" spans="1:7" s="48" customFormat="1" ht="15.75" customHeight="1">
      <c r="A12" s="28"/>
      <c r="B12" s="28"/>
      <c r="C12" s="744" t="s">
        <v>679</v>
      </c>
      <c r="D12" s="28"/>
      <c r="E12" s="28"/>
      <c r="F12" s="747">
        <f>+'consolidated Shareholders'!D23</f>
        <v>37779100</v>
      </c>
      <c r="G12" s="510"/>
    </row>
    <row r="13" spans="1:8" s="48" customFormat="1" ht="15.75" customHeight="1">
      <c r="A13" s="28"/>
      <c r="B13" s="28"/>
      <c r="C13" s="744" t="s">
        <v>678</v>
      </c>
      <c r="D13" s="28"/>
      <c r="E13" s="28"/>
      <c r="F13" s="747"/>
      <c r="G13" s="510"/>
      <c r="H13" s="509">
        <v>37779100</v>
      </c>
    </row>
    <row r="14" spans="1:8" s="48" customFormat="1" ht="15.75" customHeight="1">
      <c r="A14" s="28"/>
      <c r="B14" s="28"/>
      <c r="C14" s="28"/>
      <c r="D14" s="1071" t="s">
        <v>59</v>
      </c>
      <c r="E14" s="1073" t="s">
        <v>723</v>
      </c>
      <c r="F14" s="1074"/>
      <c r="G14" s="1076" t="s">
        <v>596</v>
      </c>
      <c r="H14" s="1077"/>
    </row>
    <row r="15" spans="1:8" s="48" customFormat="1" ht="47.25">
      <c r="A15" s="28"/>
      <c r="B15" s="28"/>
      <c r="C15" s="28"/>
      <c r="D15" s="1072"/>
      <c r="E15" s="748" t="s">
        <v>60</v>
      </c>
      <c r="F15" s="749" t="s">
        <v>119</v>
      </c>
      <c r="G15" s="748" t="s">
        <v>60</v>
      </c>
      <c r="H15" s="749" t="s">
        <v>119</v>
      </c>
    </row>
    <row r="16" spans="1:13" s="48" customFormat="1" ht="15.75">
      <c r="A16" s="28"/>
      <c r="B16" s="258"/>
      <c r="C16" s="258"/>
      <c r="D16" s="750" t="str">
        <f>Shareholders!B5</f>
        <v>Thomas V.Joseph</v>
      </c>
      <c r="E16" s="751">
        <f>+'consolidated Shareholders'!C21</f>
        <v>500000</v>
      </c>
      <c r="F16" s="752">
        <f aca="true" t="shared" si="0" ref="F16:F21">E16*10/$F$12</f>
        <v>0.13234830898565608</v>
      </c>
      <c r="G16" s="957">
        <v>500000</v>
      </c>
      <c r="H16" s="752">
        <f aca="true" t="shared" si="1" ref="H16:H22">G16*10/$H$13</f>
        <v>0.13234830898565608</v>
      </c>
      <c r="L16" s="17"/>
      <c r="M16" s="49"/>
    </row>
    <row r="17" spans="1:13" s="48" customFormat="1" ht="15.75">
      <c r="A17" s="28"/>
      <c r="B17" s="258"/>
      <c r="C17" s="258"/>
      <c r="D17" s="753" t="str">
        <f>'consolidated Shareholders'!B8</f>
        <v>John Emmanuel</v>
      </c>
      <c r="E17" s="754">
        <f>'consolidated Shareholders'!C8</f>
        <v>250000</v>
      </c>
      <c r="F17" s="755">
        <f t="shared" si="0"/>
        <v>0.06617415449282804</v>
      </c>
      <c r="G17" s="958">
        <v>250000</v>
      </c>
      <c r="H17" s="755">
        <f t="shared" si="1"/>
        <v>0.06617415449282804</v>
      </c>
      <c r="L17" s="17"/>
      <c r="M17" s="49"/>
    </row>
    <row r="18" spans="1:13" s="48" customFormat="1" ht="15.75">
      <c r="A18" s="28"/>
      <c r="B18" s="258"/>
      <c r="C18" s="258"/>
      <c r="D18" s="753" t="str">
        <f>Shareholders!B10</f>
        <v>B. Gopalakrishnan Nair</v>
      </c>
      <c r="E18" s="754">
        <f>+'consolidated Shareholders'!C4</f>
        <v>500000</v>
      </c>
      <c r="F18" s="755">
        <f t="shared" si="0"/>
        <v>0.13234830898565608</v>
      </c>
      <c r="G18" s="958">
        <v>500000</v>
      </c>
      <c r="H18" s="755">
        <f t="shared" si="1"/>
        <v>0.13234830898565608</v>
      </c>
      <c r="L18" s="17"/>
      <c r="M18" s="49"/>
    </row>
    <row r="19" spans="1:13" s="48" customFormat="1" ht="15.75">
      <c r="A19" s="28"/>
      <c r="B19" s="258"/>
      <c r="C19" s="258"/>
      <c r="D19" s="753" t="str">
        <f>'consolidated Shareholders'!B11</f>
        <v>Jyothi Mallery</v>
      </c>
      <c r="E19" s="754">
        <f>'consolidated Shareholders'!C11</f>
        <v>525000</v>
      </c>
      <c r="F19" s="755">
        <f t="shared" si="0"/>
        <v>0.1389657244349389</v>
      </c>
      <c r="G19" s="958">
        <v>525000</v>
      </c>
      <c r="H19" s="755">
        <f t="shared" si="1"/>
        <v>0.1389657244349389</v>
      </c>
      <c r="L19" s="17"/>
      <c r="M19" s="49"/>
    </row>
    <row r="20" spans="1:13" s="48" customFormat="1" ht="15.75">
      <c r="A20" s="28"/>
      <c r="B20" s="258"/>
      <c r="C20" s="258"/>
      <c r="D20" s="753" t="str">
        <f>Shareholders!B12</f>
        <v>Mathew Kavalam</v>
      </c>
      <c r="E20" s="754">
        <f>'consolidated Shareholders'!C13</f>
        <v>250010</v>
      </c>
      <c r="F20" s="755">
        <f t="shared" si="0"/>
        <v>0.06617680145900776</v>
      </c>
      <c r="G20" s="958">
        <v>250010</v>
      </c>
      <c r="H20" s="755">
        <f t="shared" si="1"/>
        <v>0.06617680145900776</v>
      </c>
      <c r="L20" s="17"/>
      <c r="M20" s="49"/>
    </row>
    <row r="21" spans="1:13" s="48" customFormat="1" ht="15.75">
      <c r="A21" s="28"/>
      <c r="B21" s="258"/>
      <c r="C21" s="258"/>
      <c r="D21" s="753" t="str">
        <f>'consolidated Shareholders'!B17</f>
        <v>Navaneetha Krishnan</v>
      </c>
      <c r="E21" s="754">
        <f>'consolidated Shareholders'!C17</f>
        <v>300000</v>
      </c>
      <c r="F21" s="755">
        <f t="shared" si="0"/>
        <v>0.07940898539139365</v>
      </c>
      <c r="G21" s="958">
        <v>300000</v>
      </c>
      <c r="H21" s="755">
        <f t="shared" si="1"/>
        <v>0.07940898539139365</v>
      </c>
      <c r="L21" s="17"/>
      <c r="M21" s="49"/>
    </row>
    <row r="22" spans="1:13" s="48" customFormat="1" ht="15.75">
      <c r="A22" s="28"/>
      <c r="B22" s="258"/>
      <c r="C22" s="258"/>
      <c r="D22" s="756" t="s">
        <v>489</v>
      </c>
      <c r="E22" s="757">
        <f>'consolidated Shareholders'!C22</f>
        <v>250000</v>
      </c>
      <c r="F22" s="758">
        <f>'consolidated Shareholders'!E22</f>
        <v>0.06617</v>
      </c>
      <c r="G22" s="959">
        <v>250000</v>
      </c>
      <c r="H22" s="758">
        <f t="shared" si="1"/>
        <v>0.06617415449282804</v>
      </c>
      <c r="L22" s="17"/>
      <c r="M22" s="49"/>
    </row>
    <row r="23" spans="1:8" s="48" customFormat="1" ht="3.75" customHeight="1">
      <c r="A23" s="28"/>
      <c r="B23" s="258"/>
      <c r="C23" s="258"/>
      <c r="D23" s="259"/>
      <c r="E23" s="259"/>
      <c r="F23" s="260"/>
      <c r="G23" s="261"/>
      <c r="H23" s="260"/>
    </row>
    <row r="24" spans="1:10" s="48" customFormat="1" ht="15.75">
      <c r="A24" s="511" t="s">
        <v>61</v>
      </c>
      <c r="B24" s="512" t="s">
        <v>286</v>
      </c>
      <c r="C24" s="512"/>
      <c r="D24" s="513"/>
      <c r="E24" s="1066" t="s">
        <v>724</v>
      </c>
      <c r="F24" s="1066"/>
      <c r="G24" s="1066" t="s">
        <v>595</v>
      </c>
      <c r="H24" s="1066"/>
      <c r="I24" s="50"/>
      <c r="J24" s="50"/>
    </row>
    <row r="25" spans="1:10" s="48" customFormat="1" ht="15.75">
      <c r="A25" s="262"/>
      <c r="B25" s="512" t="s">
        <v>149</v>
      </c>
      <c r="C25" s="28"/>
      <c r="D25" s="262"/>
      <c r="E25" s="262"/>
      <c r="F25" s="514"/>
      <c r="G25" s="514"/>
      <c r="H25" s="514"/>
      <c r="I25" s="51"/>
      <c r="J25" s="51"/>
    </row>
    <row r="26" spans="1:10" s="48" customFormat="1" ht="15.75">
      <c r="A26" s="262"/>
      <c r="B26" s="510" t="s">
        <v>62</v>
      </c>
      <c r="D26" s="262"/>
      <c r="E26" s="203">
        <f>H27</f>
        <v>-3316191.072528138</v>
      </c>
      <c r="G26" s="48">
        <v>-1988297.8806073</v>
      </c>
      <c r="I26" s="51"/>
      <c r="J26" s="51"/>
    </row>
    <row r="27" spans="1:14" s="48" customFormat="1" ht="18">
      <c r="A27" s="262"/>
      <c r="B27" s="510" t="s">
        <v>63</v>
      </c>
      <c r="C27" s="28"/>
      <c r="D27" s="262"/>
      <c r="E27" s="515">
        <f>P!H24</f>
        <v>-819769.1979024285</v>
      </c>
      <c r="F27" s="516">
        <f>SUM(E26:E27)</f>
        <v>-4135960.2704305663</v>
      </c>
      <c r="G27" s="48">
        <v>-1327893.1919208379</v>
      </c>
      <c r="H27" s="516">
        <f>SUM(G26:G27)</f>
        <v>-3316191.072528138</v>
      </c>
      <c r="I27" s="50"/>
      <c r="J27" s="50"/>
      <c r="N27" s="515"/>
    </row>
    <row r="28" spans="1:8" s="48" customFormat="1" ht="7.5" customHeight="1">
      <c r="A28" s="28"/>
      <c r="B28" s="28"/>
      <c r="C28" s="28"/>
      <c r="D28" s="28"/>
      <c r="E28" s="28"/>
      <c r="F28" s="263"/>
      <c r="G28" s="264"/>
      <c r="H28" s="263"/>
    </row>
    <row r="29" spans="1:8" s="48" customFormat="1" ht="15.75" customHeight="1">
      <c r="A29" s="511" t="s">
        <v>64</v>
      </c>
      <c r="B29" s="512" t="s">
        <v>774</v>
      </c>
      <c r="C29" s="512"/>
      <c r="D29" s="513"/>
      <c r="E29" s="1066" t="s">
        <v>724</v>
      </c>
      <c r="F29" s="1066"/>
      <c r="G29" s="1066" t="s">
        <v>595</v>
      </c>
      <c r="H29" s="1066"/>
    </row>
    <row r="30" spans="1:8" s="48" customFormat="1" ht="15.75">
      <c r="A30" s="511"/>
      <c r="B30" s="48" t="s">
        <v>0</v>
      </c>
      <c r="C30" s="510" t="s">
        <v>170</v>
      </c>
      <c r="D30" s="513"/>
      <c r="E30" s="513"/>
      <c r="F30" s="28"/>
      <c r="G30" s="19"/>
      <c r="H30" s="28"/>
    </row>
    <row r="31" spans="1:8" s="48" customFormat="1" ht="15.75">
      <c r="A31" s="511"/>
      <c r="C31" s="510" t="s">
        <v>171</v>
      </c>
      <c r="D31" s="513"/>
      <c r="E31" s="513"/>
      <c r="F31" s="203">
        <f>+'consolidated Shareholders'!F23</f>
        <v>37779100</v>
      </c>
      <c r="G31" s="19"/>
      <c r="H31" s="203">
        <v>37779100</v>
      </c>
    </row>
    <row r="32" spans="1:8" s="48" customFormat="1" ht="15.75">
      <c r="A32" s="511"/>
      <c r="B32" s="48" t="s">
        <v>587</v>
      </c>
      <c r="C32" s="889" t="s">
        <v>703</v>
      </c>
      <c r="D32" s="513"/>
      <c r="E32" s="513"/>
      <c r="F32" s="203">
        <f>'consolidated Shareholders'!G23</f>
        <v>11154375</v>
      </c>
      <c r="G32" s="19"/>
      <c r="H32" s="203">
        <v>9471875</v>
      </c>
    </row>
    <row r="33" spans="1:8" s="48" customFormat="1" ht="16.5" thickBot="1">
      <c r="A33" s="511"/>
      <c r="C33" s="510"/>
      <c r="D33" s="513"/>
      <c r="E33" s="513"/>
      <c r="F33" s="654">
        <f>SUM(F31:F32)</f>
        <v>48933475</v>
      </c>
      <c r="G33" s="19"/>
      <c r="H33" s="654">
        <f>SUM(H31:H32)</f>
        <v>47250975</v>
      </c>
    </row>
    <row r="34" spans="1:2" s="48" customFormat="1" ht="16.5" thickTop="1">
      <c r="A34" s="511"/>
      <c r="B34" s="510"/>
    </row>
    <row r="35" spans="1:8" s="48" customFormat="1" ht="7.5" customHeight="1">
      <c r="A35" s="28"/>
      <c r="B35" s="28"/>
      <c r="C35" s="28"/>
      <c r="D35" s="28"/>
      <c r="E35" s="28"/>
      <c r="F35" s="28"/>
      <c r="G35" s="28"/>
      <c r="H35" s="263"/>
    </row>
    <row r="36" spans="1:8" s="48" customFormat="1" ht="15.75" customHeight="1">
      <c r="A36" s="518" t="s">
        <v>141</v>
      </c>
      <c r="B36" s="519" t="s">
        <v>287</v>
      </c>
      <c r="C36" s="28"/>
      <c r="D36" s="28"/>
      <c r="E36" s="1066" t="s">
        <v>724</v>
      </c>
      <c r="F36" s="1066"/>
      <c r="G36" s="1066" t="s">
        <v>595</v>
      </c>
      <c r="H36" s="1066"/>
    </row>
    <row r="37" spans="1:14" s="48" customFormat="1" ht="18">
      <c r="A37" s="28"/>
      <c r="B37" s="28" t="s">
        <v>182</v>
      </c>
      <c r="C37" s="28"/>
      <c r="D37" s="28"/>
      <c r="E37" s="28"/>
      <c r="F37" s="203">
        <f>TB!C12</f>
        <v>20</v>
      </c>
      <c r="G37" s="517"/>
      <c r="H37" s="203">
        <v>14200</v>
      </c>
      <c r="N37" s="931" t="s">
        <v>769</v>
      </c>
    </row>
    <row r="38" spans="1:8" s="48" customFormat="1" ht="18.75" customHeight="1" thickBot="1">
      <c r="A38" s="28"/>
      <c r="B38" s="28"/>
      <c r="C38" s="28"/>
      <c r="D38" s="28"/>
      <c r="E38" s="28"/>
      <c r="F38" s="654">
        <f>SUM(F37:F37)</f>
        <v>20</v>
      </c>
      <c r="G38" s="28"/>
      <c r="H38" s="701">
        <f>SUM(H37:H37)</f>
        <v>14200</v>
      </c>
    </row>
    <row r="39" spans="1:8" s="48" customFormat="1" ht="16.5" customHeight="1" thickTop="1">
      <c r="A39" s="518" t="s">
        <v>285</v>
      </c>
      <c r="B39" s="519" t="s">
        <v>45</v>
      </c>
      <c r="C39" s="28"/>
      <c r="D39" s="28"/>
      <c r="E39" s="1066" t="s">
        <v>724</v>
      </c>
      <c r="F39" s="1066"/>
      <c r="G39" s="1066" t="s">
        <v>595</v>
      </c>
      <c r="H39" s="1066"/>
    </row>
    <row r="40" spans="1:8" s="48" customFormat="1" ht="18">
      <c r="A40" s="28"/>
      <c r="B40" s="28" t="s">
        <v>6</v>
      </c>
      <c r="C40" s="28"/>
      <c r="D40" s="28"/>
      <c r="E40" s="28"/>
      <c r="F40" s="516">
        <f>'20-Dep'!N20</f>
        <v>10432017.783931898</v>
      </c>
      <c r="G40" s="517"/>
      <c r="H40" s="516">
        <f>'20-Dep'!O20</f>
        <v>10697384.210140968</v>
      </c>
    </row>
    <row r="41" spans="1:8" s="48" customFormat="1" ht="7.5" customHeight="1">
      <c r="A41" s="28"/>
      <c r="B41" s="28"/>
      <c r="C41" s="28"/>
      <c r="D41" s="28"/>
      <c r="E41" s="28"/>
      <c r="F41" s="516"/>
      <c r="G41" s="517"/>
      <c r="H41" s="516"/>
    </row>
    <row r="42" spans="1:8" s="48" customFormat="1" ht="15.75" customHeight="1">
      <c r="A42" s="518" t="s">
        <v>243</v>
      </c>
      <c r="B42" s="512" t="s">
        <v>706</v>
      </c>
      <c r="C42" s="28"/>
      <c r="D42" s="28"/>
      <c r="E42" s="1066" t="s">
        <v>724</v>
      </c>
      <c r="F42" s="1066"/>
      <c r="G42" s="1066" t="s">
        <v>595</v>
      </c>
      <c r="H42" s="1066"/>
    </row>
    <row r="43" spans="1:16" s="48" customFormat="1" ht="15.75" customHeight="1">
      <c r="A43" s="518"/>
      <c r="B43" s="48" t="s">
        <v>0</v>
      </c>
      <c r="C43" s="520" t="s">
        <v>707</v>
      </c>
      <c r="D43" s="28"/>
      <c r="E43" s="700"/>
      <c r="F43" s="737">
        <f>Details!B38</f>
        <v>59208</v>
      </c>
      <c r="G43" s="700"/>
      <c r="H43" s="203">
        <f>Details!C38</f>
        <v>68682</v>
      </c>
      <c r="N43" s="56"/>
      <c r="P43" s="56"/>
    </row>
    <row r="44" spans="1:16" s="48" customFormat="1" ht="15.75" customHeight="1">
      <c r="A44" s="518"/>
      <c r="B44" s="520" t="s">
        <v>587</v>
      </c>
      <c r="C44" s="28" t="s">
        <v>715</v>
      </c>
      <c r="D44" s="28"/>
      <c r="E44" s="700"/>
      <c r="F44" s="521">
        <f>G55</f>
        <v>139938.94563753644</v>
      </c>
      <c r="G44" s="700"/>
      <c r="H44" s="521">
        <f>H55</f>
        <v>128238.71733089228</v>
      </c>
      <c r="N44" s="56"/>
      <c r="P44" s="888"/>
    </row>
    <row r="45" spans="1:16" s="48" customFormat="1" ht="15.75" customHeight="1">
      <c r="A45" s="518"/>
      <c r="B45" s="738" t="s">
        <v>14</v>
      </c>
      <c r="C45" s="28"/>
      <c r="D45" s="28"/>
      <c r="E45" s="700"/>
      <c r="F45" s="516">
        <f>F43+F44</f>
        <v>199146.94563753644</v>
      </c>
      <c r="G45" s="700"/>
      <c r="H45" s="516">
        <f>+H43+H44</f>
        <v>196920.71733089228</v>
      </c>
      <c r="N45" s="56"/>
      <c r="P45" s="56"/>
    </row>
    <row r="46" spans="1:7" s="48" customFormat="1" ht="7.5" customHeight="1">
      <c r="A46" s="518"/>
      <c r="B46" s="512"/>
      <c r="C46" s="28"/>
      <c r="D46" s="28"/>
      <c r="E46" s="700"/>
      <c r="F46" s="700"/>
      <c r="G46" s="700"/>
    </row>
    <row r="47" spans="1:16" s="48" customFormat="1" ht="15.75" customHeight="1">
      <c r="A47" s="511"/>
      <c r="B47" s="520" t="s">
        <v>62</v>
      </c>
      <c r="C47" s="28"/>
      <c r="D47" s="28"/>
      <c r="E47" s="203"/>
      <c r="F47" s="203">
        <f>H45</f>
        <v>196920.71733089228</v>
      </c>
      <c r="G47" s="700"/>
      <c r="H47" s="960">
        <v>140341.51969269995</v>
      </c>
      <c r="N47" s="56"/>
      <c r="P47" s="56"/>
    </row>
    <row r="48" spans="1:16" s="48" customFormat="1" ht="18">
      <c r="A48" s="28"/>
      <c r="B48" s="28" t="s">
        <v>239</v>
      </c>
      <c r="C48" s="28"/>
      <c r="D48" s="28"/>
      <c r="E48" s="28"/>
      <c r="F48" s="521">
        <f>F45</f>
        <v>199146.94563753644</v>
      </c>
      <c r="G48" s="700"/>
      <c r="H48" s="521">
        <f>H45</f>
        <v>196920.71733089228</v>
      </c>
      <c r="N48" s="56"/>
      <c r="P48" s="56"/>
    </row>
    <row r="49" spans="1:16" s="48" customFormat="1" ht="15.75">
      <c r="A49" s="28"/>
      <c r="B49" s="653" t="s">
        <v>478</v>
      </c>
      <c r="C49" s="28"/>
      <c r="D49" s="28"/>
      <c r="E49" s="28"/>
      <c r="F49" s="509">
        <f>F48-F47</f>
        <v>2226.2283066441596</v>
      </c>
      <c r="G49" s="28"/>
      <c r="H49" s="509">
        <f>H48-H47</f>
        <v>56579.19763819233</v>
      </c>
      <c r="N49" s="56"/>
      <c r="P49" s="56"/>
    </row>
    <row r="50" spans="1:8" s="48" customFormat="1" ht="7.5" customHeight="1">
      <c r="A50" s="28"/>
      <c r="B50" s="653"/>
      <c r="C50" s="28"/>
      <c r="D50" s="28"/>
      <c r="E50" s="28"/>
      <c r="F50" s="509"/>
      <c r="G50" s="28"/>
      <c r="H50" s="509"/>
    </row>
    <row r="51" spans="1:8" s="48" customFormat="1" ht="31.5">
      <c r="A51" s="28"/>
      <c r="B51" s="1078" t="s">
        <v>716</v>
      </c>
      <c r="C51" s="1078"/>
      <c r="D51" s="1078"/>
      <c r="E51" s="1078"/>
      <c r="F51" s="1078"/>
      <c r="G51" s="735" t="s">
        <v>755</v>
      </c>
      <c r="H51" s="735" t="s">
        <v>595</v>
      </c>
    </row>
    <row r="52" spans="1:15" s="48" customFormat="1" ht="15.75">
      <c r="A52" s="28"/>
      <c r="B52" s="1068" t="s">
        <v>256</v>
      </c>
      <c r="C52" s="1068"/>
      <c r="D52" s="1068"/>
      <c r="E52" s="1068"/>
      <c r="F52" s="1068"/>
      <c r="G52" s="736">
        <f>'anex A'!K13</f>
        <v>1255470</v>
      </c>
      <c r="H52" s="961">
        <v>1406707</v>
      </c>
      <c r="O52" s="56"/>
    </row>
    <row r="53" spans="1:15" s="48" customFormat="1" ht="15.75">
      <c r="A53" s="28"/>
      <c r="B53" s="1068" t="s">
        <v>257</v>
      </c>
      <c r="C53" s="1068"/>
      <c r="D53" s="1068"/>
      <c r="E53" s="1068"/>
      <c r="F53" s="1068"/>
      <c r="G53" s="736">
        <f>SUM('20-Dep'!N9:N19)</f>
        <v>712017.7839318974</v>
      </c>
      <c r="H53" s="736">
        <f>SUM('20-Dep'!O10:O19)</f>
        <v>977384.21014097</v>
      </c>
      <c r="O53" s="56"/>
    </row>
    <row r="54" spans="1:15" s="48" customFormat="1" ht="15.75">
      <c r="A54" s="28"/>
      <c r="B54" s="1068" t="s">
        <v>717</v>
      </c>
      <c r="C54" s="1068"/>
      <c r="D54" s="1068"/>
      <c r="E54" s="1068"/>
      <c r="F54" s="1068"/>
      <c r="G54" s="736">
        <f>G52-G53</f>
        <v>543452.2160681026</v>
      </c>
      <c r="H54" s="736">
        <f>H52-H53</f>
        <v>429322.78985903005</v>
      </c>
      <c r="O54" s="56"/>
    </row>
    <row r="55" spans="1:15" s="48" customFormat="1" ht="15.75" customHeight="1">
      <c r="A55" s="28"/>
      <c r="B55" s="1069" t="s">
        <v>753</v>
      </c>
      <c r="C55" s="1069"/>
      <c r="D55" s="1069"/>
      <c r="E55" s="1069"/>
      <c r="F55" s="1070"/>
      <c r="G55" s="962">
        <f>+G54*25.75%</f>
        <v>139938.94563753644</v>
      </c>
      <c r="H55" s="962">
        <f>+H54*29.87%</f>
        <v>128238.71733089228</v>
      </c>
      <c r="O55" s="888"/>
    </row>
    <row r="56" spans="1:8" s="48" customFormat="1" ht="19.5" customHeight="1">
      <c r="A56" s="28"/>
      <c r="B56" s="28"/>
      <c r="C56" s="28"/>
      <c r="D56" s="28"/>
      <c r="E56" s="28"/>
      <c r="F56" s="203"/>
      <c r="G56" s="28"/>
      <c r="H56" s="203"/>
    </row>
    <row r="57" spans="1:11" s="48" customFormat="1" ht="19.5" customHeight="1">
      <c r="A57" s="28"/>
      <c r="B57" s="28"/>
      <c r="C57" s="28"/>
      <c r="D57" s="1067" t="s">
        <v>125</v>
      </c>
      <c r="E57" s="1067"/>
      <c r="F57" s="1067"/>
      <c r="G57" s="1067"/>
      <c r="H57" s="1067"/>
      <c r="I57" s="1067"/>
      <c r="J57" s="1067"/>
      <c r="K57" s="1067"/>
    </row>
    <row r="58" spans="1:11" s="48" customFormat="1" ht="9.75" customHeight="1">
      <c r="A58" s="28"/>
      <c r="B58" s="28"/>
      <c r="C58" s="28"/>
      <c r="D58" s="1065"/>
      <c r="E58" s="1065"/>
      <c r="F58" s="1065"/>
      <c r="G58" s="1065"/>
      <c r="H58" s="1065"/>
      <c r="I58" s="1065"/>
      <c r="J58" s="82"/>
      <c r="K58" s="82"/>
    </row>
    <row r="59" spans="1:11" s="48" customFormat="1" ht="17.25" customHeight="1">
      <c r="A59" s="28"/>
      <c r="B59" s="28"/>
      <c r="C59" s="28"/>
      <c r="D59" s="1063" t="s">
        <v>55</v>
      </c>
      <c r="E59" s="1063"/>
      <c r="F59" s="1063"/>
      <c r="G59" s="1063"/>
      <c r="H59" s="1063"/>
      <c r="I59" s="1063"/>
      <c r="J59" s="1063"/>
      <c r="K59" s="1063"/>
    </row>
    <row r="60" spans="1:11" s="48" customFormat="1" ht="9.75" customHeight="1">
      <c r="A60" s="28"/>
      <c r="B60" s="28"/>
      <c r="C60" s="28"/>
      <c r="D60" s="801"/>
      <c r="E60" s="801"/>
      <c r="F60" s="801"/>
      <c r="G60" s="801"/>
      <c r="H60" s="801"/>
      <c r="I60" s="801"/>
      <c r="J60" s="801"/>
      <c r="K60" s="801"/>
    </row>
    <row r="61" spans="1:11" s="48" customFormat="1" ht="15" customHeight="1">
      <c r="A61" s="88" t="str">
        <f>CONCATENATE("Financial Year : ",RIGHT(B!$A$3,4)-1,"-",RIGHT(B!$A$3,4))</f>
        <v>Financial Year : 2017-2018</v>
      </c>
      <c r="B61" s="28"/>
      <c r="C61" s="28"/>
      <c r="D61" s="801"/>
      <c r="E61" s="801"/>
      <c r="F61" s="801"/>
      <c r="G61" s="801"/>
      <c r="H61" s="89" t="s">
        <v>701</v>
      </c>
      <c r="I61" s="801"/>
      <c r="J61" s="801"/>
      <c r="K61" s="801"/>
    </row>
    <row r="62" spans="1:11" s="48" customFormat="1" ht="15" customHeight="1">
      <c r="A62" s="88"/>
      <c r="B62" s="28"/>
      <c r="C62" s="28"/>
      <c r="D62" s="801"/>
      <c r="E62" s="801"/>
      <c r="F62" s="801"/>
      <c r="G62" s="801"/>
      <c r="H62" s="801"/>
      <c r="I62" s="801"/>
      <c r="J62" s="801"/>
      <c r="K62" s="801"/>
    </row>
    <row r="63" spans="1:16" s="48" customFormat="1" ht="15.75" customHeight="1">
      <c r="A63" s="518" t="s">
        <v>244</v>
      </c>
      <c r="B63" s="512" t="s">
        <v>142</v>
      </c>
      <c r="C63" s="18"/>
      <c r="D63" s="18"/>
      <c r="E63" s="1066" t="s">
        <v>724</v>
      </c>
      <c r="F63" s="1066"/>
      <c r="G63" s="1066" t="s">
        <v>595</v>
      </c>
      <c r="H63" s="1066"/>
      <c r="O63" s="708"/>
      <c r="P63" s="56"/>
    </row>
    <row r="64" spans="1:8" s="48" customFormat="1" ht="15.75">
      <c r="A64" s="511"/>
      <c r="B64" s="18" t="s">
        <v>17</v>
      </c>
      <c r="C64" s="265" t="s">
        <v>237</v>
      </c>
      <c r="D64" s="18"/>
      <c r="E64" s="256">
        <f>TB!B45</f>
        <v>17258</v>
      </c>
      <c r="F64" s="18"/>
      <c r="G64" s="256">
        <v>73559</v>
      </c>
      <c r="H64" s="52"/>
    </row>
    <row r="65" spans="1:15" s="48" customFormat="1" ht="18">
      <c r="A65" s="28"/>
      <c r="B65" s="18" t="s">
        <v>18</v>
      </c>
      <c r="C65" s="265" t="s">
        <v>66</v>
      </c>
      <c r="D65" s="18"/>
      <c r="E65" s="963">
        <f>TB!B43</f>
        <v>135</v>
      </c>
      <c r="F65" s="516">
        <f>SUM(E64:E65)</f>
        <v>17393</v>
      </c>
      <c r="G65" s="963">
        <v>2915</v>
      </c>
      <c r="H65" s="516">
        <f>SUM(G64:G65)</f>
        <v>76474</v>
      </c>
      <c r="O65" s="516"/>
    </row>
    <row r="66" spans="1:8" s="48" customFormat="1" ht="7.5" customHeight="1">
      <c r="A66" s="28"/>
      <c r="B66" s="18"/>
      <c r="C66" s="265"/>
      <c r="D66" s="18"/>
      <c r="E66" s="18"/>
      <c r="F66" s="18"/>
      <c r="G66" s="19"/>
      <c r="H66" s="557"/>
    </row>
    <row r="67" spans="1:8" s="48" customFormat="1" ht="15.75" customHeight="1">
      <c r="A67" s="522" t="s">
        <v>245</v>
      </c>
      <c r="B67" s="512" t="s">
        <v>71</v>
      </c>
      <c r="C67" s="28"/>
      <c r="D67" s="28"/>
      <c r="E67" s="1066" t="s">
        <v>724</v>
      </c>
      <c r="F67" s="1066"/>
      <c r="G67" s="1066" t="s">
        <v>595</v>
      </c>
      <c r="H67" s="1066"/>
    </row>
    <row r="68" spans="1:16" s="48" customFormat="1" ht="15.75">
      <c r="A68" s="522"/>
      <c r="B68" s="28" t="s">
        <v>143</v>
      </c>
      <c r="C68" s="28"/>
      <c r="D68" s="28"/>
      <c r="E68" s="28"/>
      <c r="F68" s="964">
        <f>TB!B37</f>
        <v>2000000</v>
      </c>
      <c r="G68" s="28"/>
      <c r="H68" s="964">
        <v>2000000</v>
      </c>
      <c r="N68" s="56"/>
      <c r="P68" s="56"/>
    </row>
    <row r="69" spans="1:14" s="48" customFormat="1" ht="15.75">
      <c r="A69" s="22"/>
      <c r="B69" s="28" t="s">
        <v>240</v>
      </c>
      <c r="C69" s="28"/>
      <c r="D69" s="28"/>
      <c r="E69" s="28"/>
      <c r="F69" s="28"/>
      <c r="G69" s="28"/>
      <c r="H69" s="28"/>
      <c r="N69" s="56"/>
    </row>
    <row r="70" spans="1:14" s="48" customFormat="1" ht="15.75">
      <c r="A70" s="523"/>
      <c r="B70" s="18"/>
      <c r="C70" s="18" t="s">
        <v>241</v>
      </c>
      <c r="D70" s="18"/>
      <c r="E70" s="203">
        <f>TB!B40</f>
        <v>366274</v>
      </c>
      <c r="G70" s="966">
        <v>2456887</v>
      </c>
      <c r="N70" s="56"/>
    </row>
    <row r="71" spans="1:14" s="48" customFormat="1" ht="15.75">
      <c r="A71" s="523"/>
      <c r="B71" s="18"/>
      <c r="C71" s="28" t="s">
        <v>379</v>
      </c>
      <c r="D71" s="18"/>
      <c r="E71" s="203">
        <f>TB!B39</f>
        <v>197921</v>
      </c>
      <c r="G71" s="966">
        <v>220221</v>
      </c>
      <c r="N71" s="56"/>
    </row>
    <row r="72" spans="1:14" s="48" customFormat="1" ht="18">
      <c r="A72" s="523"/>
      <c r="B72" s="18"/>
      <c r="C72" s="18" t="s">
        <v>731</v>
      </c>
      <c r="D72" s="18"/>
      <c r="E72" s="968">
        <f>TB!B41</f>
        <v>635826</v>
      </c>
      <c r="F72" s="521">
        <f>SUM(E70:E72)</f>
        <v>1200021</v>
      </c>
      <c r="G72" s="967" t="s">
        <v>772</v>
      </c>
      <c r="H72" s="521">
        <f>SUM(G70:G72)</f>
        <v>2677108</v>
      </c>
      <c r="N72" s="56"/>
    </row>
    <row r="73" spans="5:17" ht="18">
      <c r="E73" s="29" t="s">
        <v>746</v>
      </c>
      <c r="F73" s="516">
        <f>SUM(F68:F72)</f>
        <v>3200021</v>
      </c>
      <c r="G73" s="516"/>
      <c r="H73" s="516">
        <f>H68+H72</f>
        <v>4677108</v>
      </c>
      <c r="Q73" s="709"/>
    </row>
    <row r="74" ht="7.5" customHeight="1"/>
    <row r="75" spans="1:16" ht="15.75">
      <c r="A75" s="695"/>
      <c r="P75" s="709"/>
    </row>
    <row r="76" spans="1:8" ht="15.75" customHeight="1">
      <c r="A76" s="695" t="s">
        <v>569</v>
      </c>
      <c r="B76" s="512" t="s">
        <v>570</v>
      </c>
      <c r="E76" s="1066" t="s">
        <v>724</v>
      </c>
      <c r="F76" s="1066"/>
      <c r="G76" s="1066" t="s">
        <v>595</v>
      </c>
      <c r="H76" s="1066"/>
    </row>
    <row r="77" ht="15.75">
      <c r="B77" s="29" t="s">
        <v>708</v>
      </c>
    </row>
    <row r="78" spans="2:8" ht="15.75">
      <c r="B78" s="29" t="s">
        <v>711</v>
      </c>
      <c r="C78" s="29" t="s">
        <v>709</v>
      </c>
      <c r="F78" s="203">
        <f>TB!B106</f>
        <v>250000</v>
      </c>
      <c r="H78" s="203">
        <v>250000</v>
      </c>
    </row>
    <row r="79" spans="2:8" ht="15.75">
      <c r="B79" s="29" t="s">
        <v>712</v>
      </c>
      <c r="C79" s="29" t="s">
        <v>710</v>
      </c>
      <c r="F79" s="203">
        <f>TB!B107</f>
        <v>250000</v>
      </c>
      <c r="H79" s="203">
        <v>250000</v>
      </c>
    </row>
    <row r="80" spans="2:8" ht="15.75">
      <c r="B80" s="29" t="s">
        <v>713</v>
      </c>
      <c r="C80" s="18" t="s">
        <v>714</v>
      </c>
      <c r="F80" s="203">
        <f>TB!B109</f>
        <v>300000</v>
      </c>
      <c r="H80" s="203">
        <v>300000</v>
      </c>
    </row>
    <row r="81" spans="6:8" ht="16.5" thickBot="1">
      <c r="F81" s="654">
        <f>SUM(F78:F80)</f>
        <v>800000</v>
      </c>
      <c r="G81" s="203"/>
      <c r="H81" s="654">
        <f>SUM(H78:H80)</f>
        <v>800000</v>
      </c>
    </row>
    <row r="82" spans="6:8" ht="16.5" thickTop="1">
      <c r="F82" s="203"/>
      <c r="G82" s="203"/>
      <c r="H82" s="203"/>
    </row>
    <row r="84" spans="4:11" ht="18.75">
      <c r="D84" s="934" t="str">
        <f>CONCATENATE("Statement Showing Reconcliation of Bank as on 31/03/",RIGHT(B!A3,4))</f>
        <v>Statement Showing Reconcliation of Bank as on 31/03/2018</v>
      </c>
      <c r="E84" s="934"/>
      <c r="F84" s="934"/>
      <c r="G84" s="934"/>
      <c r="H84" s="934"/>
      <c r="I84" s="934"/>
      <c r="J84" s="934"/>
      <c r="K84" s="934"/>
    </row>
    <row r="86" spans="2:3" ht="15.75">
      <c r="B86" s="29" t="s">
        <v>309</v>
      </c>
      <c r="C86" s="695" t="s">
        <v>765</v>
      </c>
    </row>
    <row r="88" spans="3:8" ht="16.5" thickBot="1">
      <c r="C88" s="935" t="str">
        <f>CONCATENATE("Balance as per Ledger as on 31/03/",RIGHT(D84,4))</f>
        <v>Balance as per Ledger as on 31/03/2018</v>
      </c>
      <c r="H88" s="800">
        <f>TB!B45</f>
        <v>17258</v>
      </c>
    </row>
    <row r="89" ht="16.5" thickTop="1"/>
    <row r="90" spans="3:8" ht="15">
      <c r="C90" s="936" t="s">
        <v>766</v>
      </c>
      <c r="H90" s="23"/>
    </row>
    <row r="91" spans="3:14" ht="15.75">
      <c r="C91" s="936"/>
      <c r="D91" s="1075" t="s">
        <v>776</v>
      </c>
      <c r="E91" s="1075"/>
      <c r="F91" s="1075"/>
      <c r="H91" s="233">
        <v>15000</v>
      </c>
      <c r="N91" s="965"/>
    </row>
    <row r="93" spans="3:8" ht="16.5" thickBot="1">
      <c r="C93" s="937" t="str">
        <f>CONCATENATE("Balance as per Pass Book as on 31/03/",RIGHT(D84,4))</f>
        <v>Balance as per Pass Book as on 31/03/2018</v>
      </c>
      <c r="H93" s="938">
        <f>SUM(H88:H92)</f>
        <v>32258</v>
      </c>
    </row>
    <row r="94" ht="16.5" thickTop="1"/>
  </sheetData>
  <sheetProtection/>
  <mergeCells count="33">
    <mergeCell ref="D91:F91"/>
    <mergeCell ref="D59:K59"/>
    <mergeCell ref="G14:H14"/>
    <mergeCell ref="G29:H29"/>
    <mergeCell ref="E29:F29"/>
    <mergeCell ref="G24:H24"/>
    <mergeCell ref="E24:F24"/>
    <mergeCell ref="G63:H63"/>
    <mergeCell ref="G42:H42"/>
    <mergeCell ref="B51:F51"/>
    <mergeCell ref="A1:H1"/>
    <mergeCell ref="A2:C2"/>
    <mergeCell ref="D2:F2"/>
    <mergeCell ref="A3:H3"/>
    <mergeCell ref="D14:D15"/>
    <mergeCell ref="E14:F14"/>
    <mergeCell ref="D58:F58"/>
    <mergeCell ref="B52:F52"/>
    <mergeCell ref="E36:F36"/>
    <mergeCell ref="G36:H36"/>
    <mergeCell ref="B53:F53"/>
    <mergeCell ref="B54:F54"/>
    <mergeCell ref="B55:F55"/>
    <mergeCell ref="G67:H67"/>
    <mergeCell ref="G58:I58"/>
    <mergeCell ref="E76:F76"/>
    <mergeCell ref="G76:H76"/>
    <mergeCell ref="E39:F39"/>
    <mergeCell ref="G39:H39"/>
    <mergeCell ref="E42:F42"/>
    <mergeCell ref="E63:F63"/>
    <mergeCell ref="E67:F67"/>
    <mergeCell ref="D57:K57"/>
  </mergeCells>
  <printOptions/>
  <pageMargins left="0.5511811023622047" right="0.5511811023622047" top="0.5905511811023623" bottom="0.3937007874015748" header="0.5118110236220472" footer="0.5118110236220472"/>
  <pageSetup horizontalDpi="600" verticalDpi="600" orientation="portrait" paperSize="9" scale="92" r:id="rId1"/>
  <rowBreaks count="1" manualBreakCount="1">
    <brk id="55"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Q135"/>
  <sheetViews>
    <sheetView zoomScalePageLayoutView="0" workbookViewId="0" topLeftCell="A1">
      <selection activeCell="F39" sqref="F39"/>
    </sheetView>
  </sheetViews>
  <sheetFormatPr defaultColWidth="9.140625" defaultRowHeight="12.75"/>
  <cols>
    <col min="1" max="1" width="3.7109375" style="8" customWidth="1"/>
    <col min="2" max="3" width="2.7109375" style="8" customWidth="1"/>
    <col min="4" max="4" width="40.421875" style="8" customWidth="1"/>
    <col min="5" max="5" width="9.7109375" style="8" customWidth="1"/>
    <col min="6" max="6" width="12.140625" style="9" customWidth="1"/>
    <col min="7" max="7" width="9.28125" style="9" customWidth="1"/>
    <col min="8" max="8" width="11.57421875" style="18" customWidth="1"/>
    <col min="9" max="12" width="1.7109375" style="7" customWidth="1"/>
    <col min="13" max="13" width="9.28125" style="7" bestFit="1" customWidth="1"/>
    <col min="14" max="16384" width="9.140625" style="7" customWidth="1"/>
  </cols>
  <sheetData>
    <row r="1" spans="1:8" ht="21" customHeight="1">
      <c r="A1" s="1079" t="s">
        <v>125</v>
      </c>
      <c r="B1" s="1079"/>
      <c r="C1" s="1079"/>
      <c r="D1" s="1079"/>
      <c r="E1" s="1079"/>
      <c r="F1" s="1079"/>
      <c r="G1" s="1079"/>
      <c r="H1" s="1079"/>
    </row>
    <row r="2" spans="1:8" ht="8.25" customHeight="1">
      <c r="A2" s="1080"/>
      <c r="B2" s="1080"/>
      <c r="C2" s="1080"/>
      <c r="D2" s="1080"/>
      <c r="E2" s="1080"/>
      <c r="F2" s="1080"/>
      <c r="G2" s="524"/>
      <c r="H2" s="524"/>
    </row>
    <row r="3" spans="1:8" ht="16.5">
      <c r="A3" s="1083" t="s">
        <v>55</v>
      </c>
      <c r="B3" s="1083"/>
      <c r="C3" s="1083"/>
      <c r="D3" s="1083"/>
      <c r="E3" s="1083"/>
      <c r="F3" s="1083"/>
      <c r="G3" s="1083"/>
      <c r="H3" s="1083"/>
    </row>
    <row r="4" spans="1:8" ht="9.75" customHeight="1">
      <c r="A4" s="524"/>
      <c r="B4" s="524"/>
      <c r="C4" s="524"/>
      <c r="D4" s="524"/>
      <c r="E4" s="524"/>
      <c r="F4" s="524"/>
      <c r="G4" s="524"/>
      <c r="H4" s="524"/>
    </row>
    <row r="5" spans="1:8" ht="16.5">
      <c r="A5" s="88" t="str">
        <f>CONCATENATE("Financial Year : ",RIGHT(B!$A$3,4)-1,"-",RIGHT(B!$A$3,4))</f>
        <v>Financial Year : 2017-2018</v>
      </c>
      <c r="B5" s="525"/>
      <c r="C5" s="525"/>
      <c r="D5" s="526"/>
      <c r="E5" s="525"/>
      <c r="F5" s="525"/>
      <c r="G5" s="525"/>
      <c r="H5" s="527" t="s">
        <v>699</v>
      </c>
    </row>
    <row r="6" spans="1:8" s="22" customFormat="1" ht="12.75" customHeight="1">
      <c r="A6" s="528"/>
      <c r="B6" s="18"/>
      <c r="C6" s="18"/>
      <c r="D6" s="18"/>
      <c r="E6" s="18"/>
      <c r="F6" s="18"/>
      <c r="G6" s="18"/>
      <c r="H6" s="529"/>
    </row>
    <row r="7" spans="1:9" s="22" customFormat="1" ht="15.75">
      <c r="A7" s="522" t="s">
        <v>571</v>
      </c>
      <c r="B7" s="522" t="s">
        <v>67</v>
      </c>
      <c r="C7" s="18"/>
      <c r="D7" s="18"/>
      <c r="E7" s="1066" t="s">
        <v>756</v>
      </c>
      <c r="F7" s="1066"/>
      <c r="G7" s="1066" t="s">
        <v>705</v>
      </c>
      <c r="H7" s="1066"/>
      <c r="I7" s="530"/>
    </row>
    <row r="8" spans="1:8" s="22" customFormat="1" ht="15.75">
      <c r="A8" s="18"/>
      <c r="B8" s="18" t="s">
        <v>735</v>
      </c>
      <c r="C8" s="254"/>
      <c r="D8" s="18"/>
      <c r="E8" s="256"/>
      <c r="F8" s="256">
        <f>TB!C47</f>
        <v>5000</v>
      </c>
      <c r="G8" s="256"/>
      <c r="H8" s="702">
        <v>0</v>
      </c>
    </row>
    <row r="9" spans="1:8" s="22" customFormat="1" ht="15.75">
      <c r="A9" s="18"/>
      <c r="B9" s="18" t="s">
        <v>761</v>
      </c>
      <c r="C9" s="254"/>
      <c r="D9" s="18"/>
      <c r="E9" s="256"/>
      <c r="F9" s="759">
        <v>0</v>
      </c>
      <c r="G9" s="256"/>
      <c r="H9" s="759">
        <v>0</v>
      </c>
    </row>
    <row r="10" spans="1:8" s="22" customFormat="1" ht="16.5" thickBot="1">
      <c r="A10" s="18"/>
      <c r="C10" s="18"/>
      <c r="D10" s="18"/>
      <c r="E10" s="256"/>
      <c r="F10" s="703">
        <f>SUM(F8:F9)</f>
        <v>5000</v>
      </c>
      <c r="G10" s="256"/>
      <c r="H10" s="703">
        <f>SUM(H8:H9)</f>
        <v>0</v>
      </c>
    </row>
    <row r="11" spans="1:8" s="22" customFormat="1" ht="7.5" customHeight="1" thickTop="1">
      <c r="A11" s="18"/>
      <c r="C11" s="18"/>
      <c r="D11" s="18"/>
      <c r="E11" s="256"/>
      <c r="F11" s="747"/>
      <c r="G11" s="256"/>
      <c r="H11" s="747"/>
    </row>
    <row r="12" spans="1:8" s="22" customFormat="1" ht="15.75" customHeight="1">
      <c r="A12" s="257" t="s">
        <v>589</v>
      </c>
      <c r="B12" s="257" t="s">
        <v>588</v>
      </c>
      <c r="C12" s="18"/>
      <c r="D12" s="18"/>
      <c r="E12" s="1066" t="s">
        <v>757</v>
      </c>
      <c r="F12" s="1066"/>
      <c r="G12" s="1066" t="s">
        <v>705</v>
      </c>
      <c r="H12" s="1066"/>
    </row>
    <row r="13" spans="1:8" s="22" customFormat="1" ht="15.75">
      <c r="A13" s="18"/>
      <c r="B13" s="18" t="s">
        <v>358</v>
      </c>
      <c r="C13" s="18"/>
      <c r="D13" s="18"/>
      <c r="E13" s="256"/>
      <c r="F13" s="256">
        <f>TB!B54</f>
        <v>37500</v>
      </c>
      <c r="G13" s="256"/>
      <c r="H13" s="589">
        <v>175702</v>
      </c>
    </row>
    <row r="14" spans="1:8" s="22" customFormat="1" ht="16.5" thickBot="1">
      <c r="A14" s="18"/>
      <c r="B14" s="18"/>
      <c r="C14" s="18"/>
      <c r="D14" s="18"/>
      <c r="E14" s="256"/>
      <c r="F14" s="798">
        <f>SUM(F13)</f>
        <v>37500</v>
      </c>
      <c r="G14" s="256"/>
      <c r="H14" s="799">
        <f>SUM(H13)</f>
        <v>175702</v>
      </c>
    </row>
    <row r="15" spans="1:8" s="22" customFormat="1" ht="8.25" customHeight="1" thickTop="1">
      <c r="A15" s="18"/>
      <c r="B15" s="18"/>
      <c r="C15" s="18"/>
      <c r="D15" s="18"/>
      <c r="E15" s="256"/>
      <c r="F15" s="256"/>
      <c r="G15" s="256"/>
      <c r="H15" s="529"/>
    </row>
    <row r="16" spans="1:8" s="22" customFormat="1" ht="15.75" customHeight="1">
      <c r="A16" s="522" t="s">
        <v>293</v>
      </c>
      <c r="B16" s="522" t="s">
        <v>68</v>
      </c>
      <c r="C16" s="522"/>
      <c r="D16" s="522"/>
      <c r="E16" s="1066" t="s">
        <v>757</v>
      </c>
      <c r="F16" s="1066"/>
      <c r="G16" s="1066" t="s">
        <v>705</v>
      </c>
      <c r="H16" s="1066"/>
    </row>
    <row r="17" spans="1:8" s="22" customFormat="1" ht="15.75">
      <c r="A17" s="18"/>
      <c r="B17" s="704" t="s">
        <v>238</v>
      </c>
      <c r="C17" s="18"/>
      <c r="D17" s="18"/>
      <c r="E17" s="256"/>
      <c r="F17" s="971">
        <f>TB!B52</f>
        <v>1075</v>
      </c>
      <c r="G17" s="705"/>
      <c r="H17" s="705">
        <v>681</v>
      </c>
    </row>
    <row r="18" spans="1:8" s="22" customFormat="1" ht="16.5" thickBot="1">
      <c r="A18" s="18"/>
      <c r="B18" s="18"/>
      <c r="C18" s="18"/>
      <c r="D18" s="18"/>
      <c r="E18" s="256"/>
      <c r="F18" s="800">
        <f>SUM(F17)</f>
        <v>1075</v>
      </c>
      <c r="G18" s="256"/>
      <c r="H18" s="800">
        <f>SUM(H17)</f>
        <v>681</v>
      </c>
    </row>
    <row r="19" spans="1:8" s="22" customFormat="1" ht="6.75" customHeight="1" thickTop="1">
      <c r="A19" s="18"/>
      <c r="B19" s="254"/>
      <c r="C19" s="18"/>
      <c r="D19" s="18"/>
      <c r="E19" s="256"/>
      <c r="F19" s="256"/>
      <c r="G19" s="256"/>
      <c r="H19" s="256"/>
    </row>
    <row r="20" spans="1:8" s="22" customFormat="1" ht="15.75" customHeight="1">
      <c r="A20" s="522" t="s">
        <v>294</v>
      </c>
      <c r="B20" s="522" t="s">
        <v>69</v>
      </c>
      <c r="C20" s="522"/>
      <c r="D20" s="531"/>
      <c r="E20" s="1066" t="s">
        <v>757</v>
      </c>
      <c r="F20" s="1066"/>
      <c r="G20" s="1066" t="s">
        <v>705</v>
      </c>
      <c r="H20" s="1066"/>
    </row>
    <row r="21" spans="1:13" s="22" customFormat="1" ht="15.75">
      <c r="A21" s="532"/>
      <c r="B21" s="706">
        <v>1</v>
      </c>
      <c r="C21" s="22" t="s">
        <v>128</v>
      </c>
      <c r="D21" s="704"/>
      <c r="E21" s="256"/>
      <c r="F21" s="256">
        <f>TB!B53</f>
        <v>420</v>
      </c>
      <c r="G21" s="233"/>
      <c r="H21" s="256">
        <v>1870</v>
      </c>
      <c r="M21" s="54"/>
    </row>
    <row r="22" spans="1:13" s="22" customFormat="1" ht="15.75">
      <c r="A22" s="18"/>
      <c r="B22" s="706">
        <v>2</v>
      </c>
      <c r="C22" s="704" t="s">
        <v>479</v>
      </c>
      <c r="D22" s="18"/>
      <c r="E22" s="256"/>
      <c r="F22" s="256">
        <f>TB!B49</f>
        <v>6974</v>
      </c>
      <c r="G22" s="233"/>
      <c r="H22" s="705">
        <v>8960</v>
      </c>
      <c r="M22" s="55"/>
    </row>
    <row r="23" spans="1:13" s="22" customFormat="1" ht="15.75">
      <c r="A23" s="18"/>
      <c r="B23" s="706">
        <v>3</v>
      </c>
      <c r="C23" s="704" t="s">
        <v>355</v>
      </c>
      <c r="D23" s="18"/>
      <c r="E23" s="256"/>
      <c r="F23" s="256">
        <f>TB!B50</f>
        <v>27140</v>
      </c>
      <c r="G23" s="233"/>
      <c r="H23" s="705">
        <v>67660</v>
      </c>
      <c r="M23" s="55"/>
    </row>
    <row r="24" spans="1:13" s="22" customFormat="1" ht="15.75">
      <c r="A24" s="18"/>
      <c r="B24" s="706">
        <v>4</v>
      </c>
      <c r="C24" s="704" t="s">
        <v>702</v>
      </c>
      <c r="D24" s="18"/>
      <c r="E24" s="256"/>
      <c r="F24" s="256">
        <f>TB!B55</f>
        <v>488520</v>
      </c>
      <c r="G24" s="233"/>
      <c r="H24" s="705">
        <v>200333</v>
      </c>
      <c r="M24" s="55"/>
    </row>
    <row r="25" spans="1:13" s="22" customFormat="1" ht="15.75">
      <c r="A25" s="18"/>
      <c r="B25" s="706">
        <v>5</v>
      </c>
      <c r="C25" s="704" t="s">
        <v>718</v>
      </c>
      <c r="D25" s="18"/>
      <c r="E25" s="256"/>
      <c r="F25" s="256">
        <v>0</v>
      </c>
      <c r="G25" s="233"/>
      <c r="H25" s="705">
        <v>27000</v>
      </c>
      <c r="M25" s="55"/>
    </row>
    <row r="26" spans="1:13" s="22" customFormat="1" ht="15.75">
      <c r="A26" s="18"/>
      <c r="B26" s="706">
        <v>6</v>
      </c>
      <c r="C26" s="704" t="s">
        <v>357</v>
      </c>
      <c r="D26" s="18"/>
      <c r="E26" s="256"/>
      <c r="F26" s="256">
        <v>0</v>
      </c>
      <c r="G26" s="233"/>
      <c r="H26" s="705">
        <v>49100</v>
      </c>
      <c r="M26" s="55"/>
    </row>
    <row r="27" spans="1:13" s="22" customFormat="1" ht="15.75">
      <c r="A27" s="18"/>
      <c r="B27" s="706">
        <v>7</v>
      </c>
      <c r="C27" s="704" t="s">
        <v>490</v>
      </c>
      <c r="D27" s="18"/>
      <c r="E27" s="256"/>
      <c r="F27" s="256">
        <v>0</v>
      </c>
      <c r="G27" s="233"/>
      <c r="H27" s="705">
        <v>68408</v>
      </c>
      <c r="M27" s="55"/>
    </row>
    <row r="28" spans="1:13" s="22" customFormat="1" ht="15.75">
      <c r="A28" s="18"/>
      <c r="B28" s="706">
        <v>8</v>
      </c>
      <c r="C28" s="704" t="s">
        <v>719</v>
      </c>
      <c r="D28" s="18"/>
      <c r="E28" s="256"/>
      <c r="F28" s="939">
        <v>0</v>
      </c>
      <c r="G28" s="233"/>
      <c r="H28" s="939">
        <v>400000</v>
      </c>
      <c r="M28" s="55"/>
    </row>
    <row r="29" spans="1:13" s="22" customFormat="1" ht="16.5" thickBot="1">
      <c r="A29" s="18"/>
      <c r="B29" s="706"/>
      <c r="C29" s="704"/>
      <c r="D29" s="18"/>
      <c r="E29" s="256"/>
      <c r="F29" s="703">
        <f>SUM(F21:F28)</f>
        <v>523054</v>
      </c>
      <c r="G29" s="233"/>
      <c r="H29" s="703">
        <f>SUM(H21:H28)</f>
        <v>823331</v>
      </c>
      <c r="M29" s="55"/>
    </row>
    <row r="30" spans="1:13" s="22" customFormat="1" ht="8.25" customHeight="1" thickTop="1">
      <c r="A30" s="18"/>
      <c r="B30" s="18"/>
      <c r="C30" s="18"/>
      <c r="D30" s="18"/>
      <c r="E30" s="256"/>
      <c r="F30" s="256"/>
      <c r="G30" s="256"/>
      <c r="H30" s="256"/>
      <c r="M30" s="55"/>
    </row>
    <row r="31" spans="1:8" s="22" customFormat="1" ht="15.75" customHeight="1">
      <c r="A31" s="522" t="s">
        <v>295</v>
      </c>
      <c r="B31" s="533" t="s">
        <v>173</v>
      </c>
      <c r="C31" s="533"/>
      <c r="D31" s="533"/>
      <c r="E31" s="1066" t="s">
        <v>757</v>
      </c>
      <c r="F31" s="1066"/>
      <c r="G31" s="1066" t="s">
        <v>705</v>
      </c>
      <c r="H31" s="1066"/>
    </row>
    <row r="32" spans="1:8" s="22" customFormat="1" ht="15.75">
      <c r="A32" s="522"/>
      <c r="B32" s="534" t="s">
        <v>174</v>
      </c>
      <c r="C32" s="534"/>
      <c r="D32" s="534"/>
      <c r="E32" s="534"/>
      <c r="F32" s="534"/>
      <c r="G32" s="534"/>
      <c r="H32" s="530"/>
    </row>
    <row r="33" spans="1:8" s="22" customFormat="1" ht="15.75">
      <c r="A33" s="522"/>
      <c r="B33" s="535" t="s">
        <v>117</v>
      </c>
      <c r="C33" s="534"/>
      <c r="D33" s="534"/>
      <c r="E33" s="534"/>
      <c r="F33" s="534"/>
      <c r="G33" s="534"/>
      <c r="H33" s="700"/>
    </row>
    <row r="34" spans="1:8" s="22" customFormat="1" ht="15.75">
      <c r="A34" s="18"/>
      <c r="B34" s="22" t="s">
        <v>116</v>
      </c>
      <c r="C34" s="18"/>
      <c r="D34" s="18"/>
      <c r="E34" s="536" t="s">
        <v>346</v>
      </c>
      <c r="F34" s="203">
        <f>P!H24</f>
        <v>-819769.1979024285</v>
      </c>
      <c r="G34" s="536" t="s">
        <v>346</v>
      </c>
      <c r="H34" s="203">
        <f>P!J24</f>
        <v>-1327893.1919208379</v>
      </c>
    </row>
    <row r="35" spans="1:8" s="22" customFormat="1" ht="15.75">
      <c r="A35" s="18"/>
      <c r="B35" s="535" t="s">
        <v>118</v>
      </c>
      <c r="C35" s="18"/>
      <c r="D35" s="18"/>
      <c r="E35" s="18"/>
      <c r="F35" s="18"/>
      <c r="G35" s="537"/>
      <c r="H35" s="538"/>
    </row>
    <row r="36" spans="1:8" s="22" customFormat="1" ht="15.75">
      <c r="A36" s="18"/>
      <c r="B36" s="18" t="s">
        <v>176</v>
      </c>
      <c r="C36" s="18"/>
      <c r="D36" s="18"/>
      <c r="E36" s="18"/>
      <c r="F36" s="18"/>
      <c r="G36" s="537"/>
      <c r="H36" s="538"/>
    </row>
    <row r="37" spans="1:7" s="22" customFormat="1" ht="15.75">
      <c r="A37" s="18"/>
      <c r="B37" s="539" t="s">
        <v>177</v>
      </c>
      <c r="C37" s="18"/>
      <c r="D37" s="18"/>
      <c r="E37" s="18"/>
      <c r="F37" s="18"/>
      <c r="G37" s="537"/>
    </row>
    <row r="38" spans="1:8" s="22" customFormat="1" ht="15.75">
      <c r="A38" s="18"/>
      <c r="B38" s="539" t="s">
        <v>178</v>
      </c>
      <c r="C38" s="18"/>
      <c r="D38" s="18"/>
      <c r="E38" s="18"/>
      <c r="F38" s="203">
        <f>'No of Shares os'!F18:G18</f>
        <v>3777910</v>
      </c>
      <c r="G38" s="537"/>
      <c r="H38" s="203">
        <v>3765826.6666666665</v>
      </c>
    </row>
    <row r="39" spans="1:8" s="22" customFormat="1" ht="15.75">
      <c r="A39" s="18"/>
      <c r="B39" s="257" t="s">
        <v>70</v>
      </c>
      <c r="C39" s="18"/>
      <c r="D39" s="18"/>
      <c r="E39" s="536" t="s">
        <v>346</v>
      </c>
      <c r="F39" s="17">
        <f>F34/F38</f>
        <v>-0.2169901342018281</v>
      </c>
      <c r="G39" s="536" t="s">
        <v>346</v>
      </c>
      <c r="H39" s="17">
        <f>H34/H38</f>
        <v>-0.35261665218814403</v>
      </c>
    </row>
    <row r="40" spans="1:8" s="22" customFormat="1" ht="9.75" customHeight="1">
      <c r="A40" s="18"/>
      <c r="B40" s="257"/>
      <c r="C40" s="18"/>
      <c r="D40" s="18"/>
      <c r="E40" s="536"/>
      <c r="F40" s="17"/>
      <c r="G40" s="536"/>
      <c r="H40" s="17"/>
    </row>
    <row r="41" spans="1:8" s="22" customFormat="1" ht="15.75">
      <c r="A41" s="522" t="s">
        <v>296</v>
      </c>
      <c r="B41" s="1081" t="s">
        <v>148</v>
      </c>
      <c r="C41" s="1081"/>
      <c r="D41" s="1081"/>
      <c r="E41" s="1081"/>
      <c r="F41" s="1081"/>
      <c r="G41" s="1081"/>
      <c r="H41" s="1081"/>
    </row>
    <row r="42" spans="1:8" s="22" customFormat="1" ht="15.75">
      <c r="A42" s="18"/>
      <c r="B42" s="1081"/>
      <c r="C42" s="1081"/>
      <c r="D42" s="1081"/>
      <c r="E42" s="1081"/>
      <c r="F42" s="1081"/>
      <c r="G42" s="1081"/>
      <c r="H42" s="1081"/>
    </row>
    <row r="43" spans="1:8" s="22" customFormat="1" ht="15.75">
      <c r="A43" s="18"/>
      <c r="B43" s="1081"/>
      <c r="C43" s="1081"/>
      <c r="D43" s="1081"/>
      <c r="E43" s="1081"/>
      <c r="F43" s="1081"/>
      <c r="G43" s="1081"/>
      <c r="H43" s="1081"/>
    </row>
    <row r="44" spans="1:17" s="22" customFormat="1" ht="9.75" customHeight="1">
      <c r="A44" s="18"/>
      <c r="B44" s="53"/>
      <c r="C44" s="53"/>
      <c r="D44" s="53"/>
      <c r="N44" s="53"/>
      <c r="O44" s="53"/>
      <c r="P44" s="53"/>
      <c r="Q44" s="53"/>
    </row>
    <row r="45" spans="1:8" s="22" customFormat="1" ht="15.75" customHeight="1">
      <c r="A45" s="522" t="s">
        <v>572</v>
      </c>
      <c r="B45" s="522" t="s">
        <v>114</v>
      </c>
      <c r="C45" s="18"/>
      <c r="D45" s="18"/>
      <c r="E45" s="1066" t="s">
        <v>757</v>
      </c>
      <c r="F45" s="1066"/>
      <c r="G45" s="1066" t="s">
        <v>705</v>
      </c>
      <c r="H45" s="1066"/>
    </row>
    <row r="46" spans="1:8" s="22" customFormat="1" ht="15.75">
      <c r="A46" s="18"/>
      <c r="B46" s="522" t="s">
        <v>115</v>
      </c>
      <c r="C46" s="18"/>
      <c r="D46" s="18"/>
      <c r="E46" s="18"/>
      <c r="F46" s="18"/>
      <c r="G46" s="18"/>
      <c r="H46" s="530"/>
    </row>
    <row r="47" spans="1:8" s="22" customFormat="1" ht="16.5" thickBot="1">
      <c r="A47" s="18"/>
      <c r="B47" s="18"/>
      <c r="C47" s="18"/>
      <c r="D47" s="18"/>
      <c r="E47" s="18"/>
      <c r="F47" s="540">
        <v>0</v>
      </c>
      <c r="G47" s="18"/>
      <c r="H47" s="540">
        <v>0</v>
      </c>
    </row>
    <row r="48" spans="1:8" s="22" customFormat="1" ht="12.75" customHeight="1" thickTop="1">
      <c r="A48" s="18"/>
      <c r="B48" s="18"/>
      <c r="C48" s="18"/>
      <c r="D48" s="18"/>
      <c r="E48" s="18"/>
      <c r="F48" s="18"/>
      <c r="G48" s="18"/>
      <c r="H48" s="18"/>
    </row>
    <row r="49" spans="1:8" s="22" customFormat="1" ht="15.75">
      <c r="A49" s="522" t="s">
        <v>590</v>
      </c>
      <c r="B49" s="1082" t="s">
        <v>184</v>
      </c>
      <c r="C49" s="1082"/>
      <c r="D49" s="1082"/>
      <c r="E49" s="1082"/>
      <c r="F49" s="1082"/>
      <c r="G49" s="1082"/>
      <c r="H49" s="1082"/>
    </row>
    <row r="50" spans="1:8" s="22" customFormat="1" ht="15.75" customHeight="1">
      <c r="A50" s="18"/>
      <c r="B50" s="1082"/>
      <c r="C50" s="1082"/>
      <c r="D50" s="1082"/>
      <c r="E50" s="1082"/>
      <c r="F50" s="1082"/>
      <c r="G50" s="1082"/>
      <c r="H50" s="1082"/>
    </row>
    <row r="51" spans="1:8" s="22" customFormat="1" ht="15.75">
      <c r="A51" s="18"/>
      <c r="B51" s="18"/>
      <c r="C51" s="18"/>
      <c r="D51" s="18"/>
      <c r="E51" s="18"/>
      <c r="F51" s="18"/>
      <c r="G51" s="18"/>
      <c r="H51" s="18"/>
    </row>
    <row r="52" spans="1:8" s="22" customFormat="1" ht="15.75">
      <c r="A52" s="18"/>
      <c r="B52" s="18"/>
      <c r="C52" s="18"/>
      <c r="D52" s="18"/>
      <c r="E52" s="18"/>
      <c r="F52" s="18"/>
      <c r="G52" s="18"/>
      <c r="H52" s="18"/>
    </row>
    <row r="53" spans="1:8" s="22" customFormat="1" ht="15.75">
      <c r="A53" s="18"/>
      <c r="B53" s="18"/>
      <c r="C53" s="18"/>
      <c r="D53" s="18"/>
      <c r="E53" s="18"/>
      <c r="F53" s="18"/>
      <c r="G53" s="18"/>
      <c r="H53" s="18"/>
    </row>
    <row r="54" spans="1:8" s="22" customFormat="1" ht="15.75">
      <c r="A54" s="18"/>
      <c r="B54" s="18"/>
      <c r="C54" s="18"/>
      <c r="D54" s="18"/>
      <c r="E54" s="18"/>
      <c r="F54" s="18"/>
      <c r="G54" s="18"/>
      <c r="H54" s="18"/>
    </row>
    <row r="55" spans="1:8" s="22" customFormat="1" ht="15.75">
      <c r="A55" s="18"/>
      <c r="B55" s="18"/>
      <c r="C55" s="18"/>
      <c r="D55" s="18"/>
      <c r="E55" s="18"/>
      <c r="F55" s="18"/>
      <c r="G55" s="18"/>
      <c r="H55" s="18"/>
    </row>
    <row r="56" spans="1:8" s="22" customFormat="1" ht="15.75">
      <c r="A56" s="18"/>
      <c r="B56" s="18"/>
      <c r="C56" s="18"/>
      <c r="D56" s="18"/>
      <c r="E56" s="18"/>
      <c r="F56" s="18"/>
      <c r="G56" s="18"/>
      <c r="H56" s="18"/>
    </row>
    <row r="57" spans="1:8" s="22" customFormat="1" ht="15.75">
      <c r="A57" s="18"/>
      <c r="B57" s="18"/>
      <c r="C57" s="18"/>
      <c r="D57" s="18"/>
      <c r="E57" s="18"/>
      <c r="F57" s="18"/>
      <c r="G57" s="18"/>
      <c r="H57" s="18"/>
    </row>
    <row r="58" spans="1:8" s="22" customFormat="1" ht="15.75">
      <c r="A58" s="18"/>
      <c r="B58" s="18"/>
      <c r="C58" s="18"/>
      <c r="D58" s="18"/>
      <c r="E58" s="18"/>
      <c r="F58" s="18"/>
      <c r="G58" s="18"/>
      <c r="H58" s="18"/>
    </row>
    <row r="59" spans="1:8" s="22" customFormat="1" ht="15.75">
      <c r="A59" s="18"/>
      <c r="B59" s="18"/>
      <c r="C59" s="18"/>
      <c r="D59" s="18"/>
      <c r="E59" s="18"/>
      <c r="F59" s="18"/>
      <c r="G59" s="18"/>
      <c r="H59" s="18"/>
    </row>
    <row r="60" spans="1:8" s="22" customFormat="1" ht="15.75">
      <c r="A60" s="18"/>
      <c r="B60" s="18"/>
      <c r="C60" s="18"/>
      <c r="D60" s="18"/>
      <c r="E60" s="18"/>
      <c r="F60" s="18"/>
      <c r="G60" s="18"/>
      <c r="H60" s="18"/>
    </row>
    <row r="61" spans="1:8" s="22" customFormat="1" ht="15.75">
      <c r="A61" s="18"/>
      <c r="B61" s="18"/>
      <c r="C61" s="18"/>
      <c r="D61" s="18"/>
      <c r="E61" s="18"/>
      <c r="F61" s="18"/>
      <c r="G61" s="18"/>
      <c r="H61" s="18"/>
    </row>
    <row r="62" spans="1:8" s="22" customFormat="1" ht="15.75">
      <c r="A62" s="18"/>
      <c r="B62" s="18"/>
      <c r="C62" s="18"/>
      <c r="D62" s="18"/>
      <c r="E62" s="18"/>
      <c r="F62" s="18"/>
      <c r="G62" s="18"/>
      <c r="H62" s="18"/>
    </row>
    <row r="63" spans="1:8" s="22" customFormat="1" ht="15.75">
      <c r="A63" s="18"/>
      <c r="B63" s="18"/>
      <c r="C63" s="18"/>
      <c r="D63" s="18"/>
      <c r="E63" s="18"/>
      <c r="F63" s="18"/>
      <c r="G63" s="18"/>
      <c r="H63" s="18"/>
    </row>
    <row r="64" spans="1:8" s="22" customFormat="1" ht="15.75">
      <c r="A64" s="18"/>
      <c r="B64" s="18"/>
      <c r="C64" s="18"/>
      <c r="D64" s="18"/>
      <c r="E64" s="18"/>
      <c r="F64" s="18"/>
      <c r="G64" s="18"/>
      <c r="H64" s="18"/>
    </row>
    <row r="65" spans="1:8" s="22" customFormat="1" ht="15.75">
      <c r="A65" s="18"/>
      <c r="B65" s="18"/>
      <c r="C65" s="18"/>
      <c r="D65" s="18"/>
      <c r="E65" s="18"/>
      <c r="F65" s="18"/>
      <c r="G65" s="18"/>
      <c r="H65" s="18"/>
    </row>
    <row r="66" spans="1:8" s="22" customFormat="1" ht="15.75">
      <c r="A66" s="18"/>
      <c r="B66" s="18"/>
      <c r="C66" s="18"/>
      <c r="D66" s="18"/>
      <c r="E66" s="18"/>
      <c r="F66" s="18"/>
      <c r="G66" s="18"/>
      <c r="H66" s="18"/>
    </row>
    <row r="67" spans="1:8" s="22" customFormat="1" ht="15.75">
      <c r="A67" s="18"/>
      <c r="B67" s="18"/>
      <c r="C67" s="18"/>
      <c r="D67" s="18"/>
      <c r="E67" s="18"/>
      <c r="F67" s="18"/>
      <c r="G67" s="18"/>
      <c r="H67" s="18"/>
    </row>
    <row r="68" spans="1:8" s="22" customFormat="1" ht="15.75">
      <c r="A68" s="18"/>
      <c r="B68" s="18"/>
      <c r="C68" s="18"/>
      <c r="D68" s="18"/>
      <c r="E68" s="18"/>
      <c r="F68" s="18"/>
      <c r="G68" s="18"/>
      <c r="H68" s="18"/>
    </row>
    <row r="69" spans="1:8" s="22" customFormat="1" ht="15.75">
      <c r="A69" s="18"/>
      <c r="B69" s="18"/>
      <c r="C69" s="18"/>
      <c r="D69" s="18"/>
      <c r="E69" s="18"/>
      <c r="F69" s="18"/>
      <c r="G69" s="18"/>
      <c r="H69" s="18"/>
    </row>
    <row r="70" spans="1:8" s="22" customFormat="1" ht="15.75">
      <c r="A70" s="18"/>
      <c r="B70" s="18"/>
      <c r="C70" s="18"/>
      <c r="D70" s="18"/>
      <c r="E70" s="18"/>
      <c r="F70" s="18"/>
      <c r="G70" s="18"/>
      <c r="H70" s="18"/>
    </row>
    <row r="71" spans="1:8" s="22" customFormat="1" ht="15.75">
      <c r="A71" s="18"/>
      <c r="B71" s="18"/>
      <c r="C71" s="18"/>
      <c r="D71" s="18"/>
      <c r="E71" s="18"/>
      <c r="F71" s="18"/>
      <c r="G71" s="18"/>
      <c r="H71" s="18"/>
    </row>
    <row r="72" spans="1:8" s="22" customFormat="1" ht="15.75">
      <c r="A72" s="18"/>
      <c r="B72" s="18"/>
      <c r="C72" s="18"/>
      <c r="D72" s="18"/>
      <c r="E72" s="18"/>
      <c r="F72" s="18"/>
      <c r="G72" s="18"/>
      <c r="H72" s="18"/>
    </row>
    <row r="73" spans="1:8" s="22" customFormat="1" ht="15.75">
      <c r="A73" s="18"/>
      <c r="B73" s="18"/>
      <c r="C73" s="18"/>
      <c r="D73" s="18"/>
      <c r="E73" s="18"/>
      <c r="F73" s="18"/>
      <c r="G73" s="18"/>
      <c r="H73" s="18"/>
    </row>
    <row r="74" spans="1:8" s="22" customFormat="1" ht="15.75">
      <c r="A74" s="18"/>
      <c r="B74" s="18"/>
      <c r="C74" s="18"/>
      <c r="D74" s="18"/>
      <c r="E74" s="18"/>
      <c r="F74" s="18"/>
      <c r="G74" s="18"/>
      <c r="H74" s="18"/>
    </row>
    <row r="75" spans="1:8" s="22" customFormat="1" ht="15.75">
      <c r="A75" s="18"/>
      <c r="B75" s="18"/>
      <c r="C75" s="18"/>
      <c r="D75" s="18"/>
      <c r="E75" s="18"/>
      <c r="F75" s="18"/>
      <c r="G75" s="18"/>
      <c r="H75" s="18"/>
    </row>
    <row r="76" spans="1:8" s="22" customFormat="1" ht="15.75">
      <c r="A76" s="18"/>
      <c r="B76" s="18"/>
      <c r="C76" s="18"/>
      <c r="D76" s="18"/>
      <c r="E76" s="18"/>
      <c r="F76" s="18"/>
      <c r="G76" s="18"/>
      <c r="H76" s="18"/>
    </row>
    <row r="77" spans="1:8" s="22" customFormat="1" ht="15.75">
      <c r="A77" s="18"/>
      <c r="B77" s="18"/>
      <c r="C77" s="18"/>
      <c r="D77" s="18"/>
      <c r="E77" s="18"/>
      <c r="F77" s="18"/>
      <c r="G77" s="18"/>
      <c r="H77" s="18"/>
    </row>
    <row r="78" spans="1:8" s="22" customFormat="1" ht="15.75">
      <c r="A78" s="18"/>
      <c r="B78" s="18"/>
      <c r="C78" s="18"/>
      <c r="D78" s="18"/>
      <c r="E78" s="18"/>
      <c r="F78" s="18"/>
      <c r="G78" s="18"/>
      <c r="H78" s="18"/>
    </row>
    <row r="79" spans="1:8" s="22" customFormat="1" ht="15.75">
      <c r="A79" s="18"/>
      <c r="B79" s="18"/>
      <c r="C79" s="18"/>
      <c r="D79" s="18"/>
      <c r="E79" s="18"/>
      <c r="F79" s="18"/>
      <c r="G79" s="18"/>
      <c r="H79" s="18"/>
    </row>
    <row r="80" spans="1:8" s="22" customFormat="1" ht="15.75">
      <c r="A80" s="18"/>
      <c r="B80" s="18"/>
      <c r="C80" s="18"/>
      <c r="D80" s="18"/>
      <c r="E80" s="18"/>
      <c r="F80" s="18"/>
      <c r="G80" s="18"/>
      <c r="H80" s="18"/>
    </row>
    <row r="81" spans="1:8" s="22" customFormat="1" ht="15.75">
      <c r="A81" s="18"/>
      <c r="B81" s="18"/>
      <c r="C81" s="18"/>
      <c r="D81" s="18"/>
      <c r="E81" s="18"/>
      <c r="F81" s="18"/>
      <c r="G81" s="18"/>
      <c r="H81" s="18"/>
    </row>
    <row r="82" spans="1:8" s="22" customFormat="1" ht="15.75">
      <c r="A82" s="18"/>
      <c r="B82" s="18"/>
      <c r="C82" s="18"/>
      <c r="D82" s="18"/>
      <c r="E82" s="18"/>
      <c r="F82" s="18"/>
      <c r="G82" s="18"/>
      <c r="H82" s="18"/>
    </row>
    <row r="83" spans="1:8" s="22" customFormat="1" ht="15.75">
      <c r="A83" s="18"/>
      <c r="B83" s="18"/>
      <c r="C83" s="18"/>
      <c r="D83" s="18"/>
      <c r="E83" s="18"/>
      <c r="F83" s="18"/>
      <c r="G83" s="18"/>
      <c r="H83" s="18"/>
    </row>
    <row r="84" spans="1:8" s="22" customFormat="1" ht="15.75">
      <c r="A84" s="18"/>
      <c r="B84" s="18"/>
      <c r="C84" s="18"/>
      <c r="D84" s="18"/>
      <c r="E84" s="18"/>
      <c r="F84" s="18"/>
      <c r="G84" s="18"/>
      <c r="H84" s="18"/>
    </row>
    <row r="85" spans="1:8" s="22" customFormat="1" ht="15.75">
      <c r="A85" s="18"/>
      <c r="B85" s="18"/>
      <c r="C85" s="18"/>
      <c r="D85" s="18"/>
      <c r="E85" s="18"/>
      <c r="F85" s="18"/>
      <c r="G85" s="18"/>
      <c r="H85" s="18"/>
    </row>
    <row r="86" spans="1:8" s="22" customFormat="1" ht="15.75">
      <c r="A86" s="18"/>
      <c r="B86" s="18"/>
      <c r="C86" s="18"/>
      <c r="D86" s="18"/>
      <c r="E86" s="18"/>
      <c r="F86" s="18"/>
      <c r="G86" s="18"/>
      <c r="H86" s="18"/>
    </row>
    <row r="87" spans="1:8" s="22" customFormat="1" ht="15.75">
      <c r="A87" s="18"/>
      <c r="B87" s="18"/>
      <c r="C87" s="18"/>
      <c r="D87" s="18"/>
      <c r="E87" s="18"/>
      <c r="F87" s="18"/>
      <c r="G87" s="18"/>
      <c r="H87" s="18"/>
    </row>
    <row r="88" spans="1:8" s="22" customFormat="1" ht="15.75">
      <c r="A88" s="18"/>
      <c r="B88" s="18"/>
      <c r="C88" s="18"/>
      <c r="D88" s="18"/>
      <c r="E88" s="18"/>
      <c r="F88" s="18"/>
      <c r="G88" s="18"/>
      <c r="H88" s="18"/>
    </row>
    <row r="89" spans="1:8" s="22" customFormat="1" ht="15.75">
      <c r="A89" s="18"/>
      <c r="B89" s="18"/>
      <c r="C89" s="18"/>
      <c r="D89" s="18"/>
      <c r="E89" s="18"/>
      <c r="F89" s="18"/>
      <c r="G89" s="18"/>
      <c r="H89" s="18"/>
    </row>
    <row r="90" spans="1:8" s="22" customFormat="1" ht="15.75">
      <c r="A90" s="18"/>
      <c r="B90" s="18"/>
      <c r="C90" s="18"/>
      <c r="D90" s="18"/>
      <c r="E90" s="18"/>
      <c r="F90" s="18"/>
      <c r="G90" s="18"/>
      <c r="H90" s="18"/>
    </row>
    <row r="91" spans="1:8" s="22" customFormat="1" ht="15.75">
      <c r="A91" s="18"/>
      <c r="B91" s="18"/>
      <c r="C91" s="18"/>
      <c r="D91" s="18"/>
      <c r="E91" s="18"/>
      <c r="F91" s="18"/>
      <c r="G91" s="18"/>
      <c r="H91" s="18"/>
    </row>
    <row r="92" spans="1:8" s="22" customFormat="1" ht="15.75">
      <c r="A92" s="18"/>
      <c r="B92" s="18"/>
      <c r="C92" s="18"/>
      <c r="D92" s="18"/>
      <c r="E92" s="18"/>
      <c r="F92" s="18"/>
      <c r="G92" s="18"/>
      <c r="H92" s="18"/>
    </row>
    <row r="93" spans="1:8" s="22" customFormat="1" ht="15.75">
      <c r="A93" s="18"/>
      <c r="B93" s="18"/>
      <c r="C93" s="18"/>
      <c r="D93" s="18"/>
      <c r="E93" s="18"/>
      <c r="F93" s="18"/>
      <c r="G93" s="18"/>
      <c r="H93" s="18"/>
    </row>
    <row r="94" spans="1:8" s="22" customFormat="1" ht="15.75">
      <c r="A94" s="18"/>
      <c r="B94" s="18"/>
      <c r="C94" s="18"/>
      <c r="D94" s="18"/>
      <c r="E94" s="18"/>
      <c r="F94" s="18"/>
      <c r="G94" s="18"/>
      <c r="H94" s="18"/>
    </row>
    <row r="95" spans="1:8" s="22" customFormat="1" ht="15.75">
      <c r="A95" s="18"/>
      <c r="B95" s="18"/>
      <c r="C95" s="18"/>
      <c r="D95" s="18"/>
      <c r="E95" s="18"/>
      <c r="F95" s="18"/>
      <c r="G95" s="18"/>
      <c r="H95" s="18"/>
    </row>
    <row r="96" spans="1:8" s="22" customFormat="1" ht="15.75">
      <c r="A96" s="18"/>
      <c r="B96" s="18"/>
      <c r="C96" s="18"/>
      <c r="D96" s="18"/>
      <c r="E96" s="18"/>
      <c r="F96" s="18"/>
      <c r="G96" s="18"/>
      <c r="H96" s="18"/>
    </row>
    <row r="97" spans="1:8" s="22" customFormat="1" ht="15.75">
      <c r="A97" s="18"/>
      <c r="B97" s="18"/>
      <c r="C97" s="18"/>
      <c r="D97" s="18"/>
      <c r="E97" s="18"/>
      <c r="F97" s="18"/>
      <c r="G97" s="18"/>
      <c r="H97" s="18"/>
    </row>
    <row r="98" spans="1:8" s="22" customFormat="1" ht="15.75">
      <c r="A98" s="18"/>
      <c r="B98" s="18"/>
      <c r="C98" s="18"/>
      <c r="D98" s="18"/>
      <c r="E98" s="18"/>
      <c r="F98" s="18"/>
      <c r="G98" s="18"/>
      <c r="H98" s="18"/>
    </row>
    <row r="99" spans="1:8" s="22" customFormat="1" ht="15.75">
      <c r="A99" s="18"/>
      <c r="B99" s="18"/>
      <c r="C99" s="18"/>
      <c r="D99" s="18"/>
      <c r="E99" s="18"/>
      <c r="F99" s="18"/>
      <c r="G99" s="18"/>
      <c r="H99" s="18"/>
    </row>
    <row r="100" spans="1:8" s="22" customFormat="1" ht="15.75">
      <c r="A100" s="18"/>
      <c r="B100" s="18"/>
      <c r="C100" s="18"/>
      <c r="D100" s="18"/>
      <c r="E100" s="18"/>
      <c r="F100" s="18"/>
      <c r="G100" s="18"/>
      <c r="H100" s="18"/>
    </row>
    <row r="101" spans="1:8" s="22" customFormat="1" ht="15.75">
      <c r="A101" s="18"/>
      <c r="B101" s="18"/>
      <c r="C101" s="18"/>
      <c r="D101" s="18"/>
      <c r="E101" s="18"/>
      <c r="F101" s="18"/>
      <c r="G101" s="18"/>
      <c r="H101" s="18"/>
    </row>
    <row r="102" spans="1:8" s="22" customFormat="1" ht="15.75">
      <c r="A102" s="18"/>
      <c r="B102" s="18"/>
      <c r="C102" s="18"/>
      <c r="D102" s="18"/>
      <c r="E102" s="18"/>
      <c r="F102" s="18"/>
      <c r="G102" s="18"/>
      <c r="H102" s="18"/>
    </row>
    <row r="103" spans="1:8" s="22" customFormat="1" ht="15.75">
      <c r="A103" s="18"/>
      <c r="B103" s="18"/>
      <c r="C103" s="18"/>
      <c r="D103" s="18"/>
      <c r="E103" s="18"/>
      <c r="F103" s="18"/>
      <c r="G103" s="18"/>
      <c r="H103" s="18"/>
    </row>
    <row r="104" spans="1:8" s="22" customFormat="1" ht="15.75">
      <c r="A104" s="18"/>
      <c r="B104" s="18"/>
      <c r="C104" s="18"/>
      <c r="D104" s="18"/>
      <c r="E104" s="18"/>
      <c r="F104" s="18"/>
      <c r="G104" s="18"/>
      <c r="H104" s="18"/>
    </row>
    <row r="105" spans="1:8" s="22" customFormat="1" ht="15.75">
      <c r="A105" s="18"/>
      <c r="B105" s="18"/>
      <c r="C105" s="18"/>
      <c r="D105" s="18"/>
      <c r="E105" s="18"/>
      <c r="F105" s="18"/>
      <c r="G105" s="18"/>
      <c r="H105" s="18"/>
    </row>
    <row r="106" spans="1:8" s="22" customFormat="1" ht="15.75">
      <c r="A106" s="18"/>
      <c r="B106" s="18"/>
      <c r="C106" s="18"/>
      <c r="D106" s="18"/>
      <c r="E106" s="18"/>
      <c r="F106" s="18"/>
      <c r="G106" s="18"/>
      <c r="H106" s="18"/>
    </row>
    <row r="107" spans="1:8" s="22" customFormat="1" ht="15.75">
      <c r="A107" s="18"/>
      <c r="B107" s="18"/>
      <c r="C107" s="18"/>
      <c r="D107" s="18"/>
      <c r="E107" s="18"/>
      <c r="F107" s="18"/>
      <c r="G107" s="18"/>
      <c r="H107" s="18"/>
    </row>
    <row r="108" spans="1:8" s="22" customFormat="1" ht="15.75">
      <c r="A108" s="18"/>
      <c r="B108" s="18"/>
      <c r="C108" s="18"/>
      <c r="D108" s="18"/>
      <c r="E108" s="18"/>
      <c r="F108" s="18"/>
      <c r="G108" s="18"/>
      <c r="H108" s="18"/>
    </row>
    <row r="109" spans="1:8" s="22" customFormat="1" ht="15.75">
      <c r="A109" s="18"/>
      <c r="B109" s="18"/>
      <c r="C109" s="18"/>
      <c r="D109" s="18"/>
      <c r="E109" s="18"/>
      <c r="F109" s="18"/>
      <c r="G109" s="18"/>
      <c r="H109" s="18"/>
    </row>
    <row r="110" spans="1:8" s="22" customFormat="1" ht="15.75">
      <c r="A110" s="18"/>
      <c r="B110" s="18"/>
      <c r="C110" s="18"/>
      <c r="D110" s="18"/>
      <c r="E110" s="18"/>
      <c r="F110" s="18"/>
      <c r="G110" s="18"/>
      <c r="H110" s="18"/>
    </row>
    <row r="111" spans="1:8" s="22" customFormat="1" ht="15.75">
      <c r="A111" s="18"/>
      <c r="B111" s="18"/>
      <c r="C111" s="18"/>
      <c r="D111" s="18"/>
      <c r="E111" s="18"/>
      <c r="F111" s="18"/>
      <c r="G111" s="18"/>
      <c r="H111" s="18"/>
    </row>
    <row r="112" spans="1:8" s="22" customFormat="1" ht="15.75">
      <c r="A112" s="18"/>
      <c r="B112" s="18"/>
      <c r="C112" s="18"/>
      <c r="D112" s="18"/>
      <c r="E112" s="18"/>
      <c r="F112" s="18"/>
      <c r="G112" s="18"/>
      <c r="H112" s="18"/>
    </row>
    <row r="113" spans="1:8" s="22" customFormat="1" ht="15.75">
      <c r="A113" s="18"/>
      <c r="B113" s="18"/>
      <c r="C113" s="18"/>
      <c r="D113" s="18"/>
      <c r="E113" s="18"/>
      <c r="F113" s="18"/>
      <c r="G113" s="18"/>
      <c r="H113" s="18"/>
    </row>
    <row r="114" spans="1:8" s="22" customFormat="1" ht="15.75">
      <c r="A114" s="18"/>
      <c r="B114" s="18"/>
      <c r="C114" s="18"/>
      <c r="D114" s="18"/>
      <c r="E114" s="18"/>
      <c r="F114" s="18"/>
      <c r="G114" s="18"/>
      <c r="H114" s="18"/>
    </row>
    <row r="115" spans="1:8" s="22" customFormat="1" ht="15.75">
      <c r="A115" s="18"/>
      <c r="B115" s="18"/>
      <c r="C115" s="18"/>
      <c r="D115" s="18"/>
      <c r="E115" s="18"/>
      <c r="F115" s="18"/>
      <c r="G115" s="18"/>
      <c r="H115" s="18"/>
    </row>
    <row r="116" spans="1:8" s="22" customFormat="1" ht="15.75">
      <c r="A116" s="18"/>
      <c r="B116" s="18"/>
      <c r="C116" s="18"/>
      <c r="D116" s="18"/>
      <c r="E116" s="18"/>
      <c r="F116" s="18"/>
      <c r="G116" s="18"/>
      <c r="H116" s="18"/>
    </row>
    <row r="117" spans="1:8" s="22" customFormat="1" ht="15.75">
      <c r="A117" s="18"/>
      <c r="B117" s="18"/>
      <c r="C117" s="18"/>
      <c r="D117" s="18"/>
      <c r="E117" s="18"/>
      <c r="F117" s="18"/>
      <c r="G117" s="18"/>
      <c r="H117" s="18"/>
    </row>
    <row r="118" spans="1:8" s="22" customFormat="1" ht="15.75">
      <c r="A118" s="18"/>
      <c r="B118" s="18"/>
      <c r="C118" s="18"/>
      <c r="D118" s="18"/>
      <c r="E118" s="18"/>
      <c r="F118" s="18"/>
      <c r="G118" s="18"/>
      <c r="H118" s="18"/>
    </row>
    <row r="119" spans="1:8" s="22" customFormat="1" ht="15.75">
      <c r="A119" s="18"/>
      <c r="B119" s="18"/>
      <c r="C119" s="18"/>
      <c r="D119" s="18"/>
      <c r="E119" s="18"/>
      <c r="F119" s="18"/>
      <c r="G119" s="18"/>
      <c r="H119" s="18"/>
    </row>
    <row r="120" spans="1:8" s="22" customFormat="1" ht="15.75">
      <c r="A120" s="18"/>
      <c r="B120" s="18"/>
      <c r="C120" s="18"/>
      <c r="D120" s="18"/>
      <c r="E120" s="18"/>
      <c r="F120" s="18"/>
      <c r="G120" s="18"/>
      <c r="H120" s="18"/>
    </row>
    <row r="121" spans="1:8" s="22" customFormat="1" ht="15.75">
      <c r="A121" s="18"/>
      <c r="B121" s="18"/>
      <c r="C121" s="18"/>
      <c r="D121" s="18"/>
      <c r="E121" s="18"/>
      <c r="F121" s="18"/>
      <c r="G121" s="18"/>
      <c r="H121" s="18"/>
    </row>
    <row r="122" spans="1:8" s="22" customFormat="1" ht="15.75">
      <c r="A122" s="18"/>
      <c r="B122" s="18"/>
      <c r="C122" s="18"/>
      <c r="D122" s="18"/>
      <c r="E122" s="18"/>
      <c r="F122" s="18"/>
      <c r="G122" s="18"/>
      <c r="H122" s="18"/>
    </row>
    <row r="123" spans="1:8" s="22" customFormat="1" ht="15.75">
      <c r="A123" s="18"/>
      <c r="B123" s="18"/>
      <c r="C123" s="18"/>
      <c r="D123" s="18"/>
      <c r="E123" s="18"/>
      <c r="F123" s="18"/>
      <c r="G123" s="18"/>
      <c r="H123" s="18"/>
    </row>
    <row r="124" spans="1:8" s="22" customFormat="1" ht="15.75">
      <c r="A124" s="18"/>
      <c r="B124" s="18"/>
      <c r="C124" s="18"/>
      <c r="D124" s="18"/>
      <c r="E124" s="18"/>
      <c r="F124" s="18"/>
      <c r="G124" s="18"/>
      <c r="H124" s="18"/>
    </row>
    <row r="125" spans="1:8" s="22" customFormat="1" ht="15.75">
      <c r="A125" s="18"/>
      <c r="B125" s="18"/>
      <c r="C125" s="18"/>
      <c r="D125" s="18"/>
      <c r="E125" s="18"/>
      <c r="F125" s="18"/>
      <c r="G125" s="18"/>
      <c r="H125" s="18"/>
    </row>
    <row r="126" spans="1:8" s="22" customFormat="1" ht="15.75">
      <c r="A126" s="18"/>
      <c r="B126" s="18"/>
      <c r="C126" s="18"/>
      <c r="D126" s="18"/>
      <c r="E126" s="18"/>
      <c r="F126" s="18"/>
      <c r="G126" s="18"/>
      <c r="H126" s="18"/>
    </row>
    <row r="127" spans="1:8" s="22" customFormat="1" ht="15.75">
      <c r="A127" s="18"/>
      <c r="B127" s="18"/>
      <c r="C127" s="18"/>
      <c r="D127" s="18"/>
      <c r="E127" s="18"/>
      <c r="F127" s="18"/>
      <c r="G127" s="18"/>
      <c r="H127" s="18"/>
    </row>
    <row r="128" spans="1:8" s="22" customFormat="1" ht="15.75">
      <c r="A128" s="18"/>
      <c r="B128" s="18"/>
      <c r="C128" s="18"/>
      <c r="D128" s="18"/>
      <c r="E128" s="18"/>
      <c r="F128" s="18"/>
      <c r="G128" s="18"/>
      <c r="H128" s="18"/>
    </row>
    <row r="129" spans="1:8" s="22" customFormat="1" ht="15.75">
      <c r="A129" s="18"/>
      <c r="B129" s="18"/>
      <c r="C129" s="18"/>
      <c r="D129" s="18"/>
      <c r="E129" s="18"/>
      <c r="F129" s="18"/>
      <c r="G129" s="18"/>
      <c r="H129" s="18"/>
    </row>
    <row r="130" spans="1:8" s="22" customFormat="1" ht="15.75">
      <c r="A130" s="18"/>
      <c r="B130" s="18"/>
      <c r="C130" s="18"/>
      <c r="D130" s="18"/>
      <c r="E130" s="18"/>
      <c r="F130" s="18"/>
      <c r="G130" s="18"/>
      <c r="H130" s="18"/>
    </row>
    <row r="131" spans="1:8" s="22" customFormat="1" ht="15.75">
      <c r="A131" s="18"/>
      <c r="B131" s="18"/>
      <c r="C131" s="18"/>
      <c r="D131" s="18"/>
      <c r="E131" s="18"/>
      <c r="F131" s="18"/>
      <c r="G131" s="18"/>
      <c r="H131" s="18"/>
    </row>
    <row r="132" spans="1:8" s="22" customFormat="1" ht="15.75">
      <c r="A132" s="18"/>
      <c r="B132" s="18"/>
      <c r="C132" s="18"/>
      <c r="D132" s="18"/>
      <c r="E132" s="18"/>
      <c r="F132" s="18"/>
      <c r="G132" s="18"/>
      <c r="H132" s="18"/>
    </row>
    <row r="133" spans="1:8" s="22" customFormat="1" ht="15.75">
      <c r="A133" s="18"/>
      <c r="B133" s="18"/>
      <c r="C133" s="18"/>
      <c r="D133" s="18"/>
      <c r="E133" s="18"/>
      <c r="F133" s="18"/>
      <c r="G133" s="18"/>
      <c r="H133" s="18"/>
    </row>
    <row r="134" spans="1:8" s="22" customFormat="1" ht="15.75">
      <c r="A134" s="18"/>
      <c r="B134" s="18"/>
      <c r="C134" s="18"/>
      <c r="D134" s="18"/>
      <c r="E134" s="18"/>
      <c r="F134" s="18"/>
      <c r="G134" s="18"/>
      <c r="H134" s="18"/>
    </row>
    <row r="135" spans="1:8" s="22" customFormat="1" ht="15.75">
      <c r="A135" s="18"/>
      <c r="B135" s="18"/>
      <c r="C135" s="18"/>
      <c r="D135" s="18"/>
      <c r="E135" s="18"/>
      <c r="F135" s="18"/>
      <c r="G135" s="18"/>
      <c r="H135" s="18"/>
    </row>
  </sheetData>
  <sheetProtection/>
  <mergeCells count="18">
    <mergeCell ref="E45:F45"/>
    <mergeCell ref="G45:H45"/>
    <mergeCell ref="B49:H50"/>
    <mergeCell ref="A3:H3"/>
    <mergeCell ref="E12:F12"/>
    <mergeCell ref="G12:H12"/>
    <mergeCell ref="E16:F16"/>
    <mergeCell ref="G16:H16"/>
    <mergeCell ref="E20:F20"/>
    <mergeCell ref="G20:H20"/>
    <mergeCell ref="A1:H1"/>
    <mergeCell ref="A2:C2"/>
    <mergeCell ref="D2:F2"/>
    <mergeCell ref="B41:H43"/>
    <mergeCell ref="G7:H7"/>
    <mergeCell ref="E7:F7"/>
    <mergeCell ref="E31:F31"/>
    <mergeCell ref="G31:H31"/>
  </mergeCells>
  <printOptions/>
  <pageMargins left="0.5511811023622047" right="0.5511811023622047" top="0.7874015748031497" bottom="0.7874015748031497" header="0.5118110236220472" footer="0.5118110236220472"/>
  <pageSetup horizontalDpi="600" verticalDpi="600" orientation="portrait" paperSize="9" scale="98" r:id="rId1"/>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AD30"/>
  <sheetViews>
    <sheetView workbookViewId="0" topLeftCell="A1">
      <selection activeCell="H15" sqref="H15"/>
    </sheetView>
  </sheetViews>
  <sheetFormatPr defaultColWidth="9.140625" defaultRowHeight="12.75"/>
  <cols>
    <col min="1" max="1" width="3.7109375" style="760" customWidth="1"/>
    <col min="2" max="2" width="16.8515625" style="176" customWidth="1"/>
    <col min="3" max="3" width="6.00390625" style="761" bestFit="1" customWidth="1"/>
    <col min="4" max="4" width="7.421875" style="176" bestFit="1" customWidth="1"/>
    <col min="5" max="6" width="10.28125" style="176" customWidth="1"/>
    <col min="7" max="7" width="10.421875" style="176" customWidth="1"/>
    <col min="8" max="12" width="8.7109375" style="176" customWidth="1"/>
    <col min="13" max="13" width="10.140625" style="176" bestFit="1" customWidth="1"/>
    <col min="14" max="14" width="10.8515625" style="176" customWidth="1"/>
    <col min="15" max="15" width="10.00390625" style="176" customWidth="1"/>
    <col min="16" max="20" width="1.7109375" style="176" customWidth="1"/>
    <col min="21" max="21" width="11.140625" style="176" customWidth="1"/>
    <col min="22" max="22" width="10.57421875" style="176" bestFit="1" customWidth="1"/>
    <col min="23" max="23" width="45.28125" style="176" customWidth="1"/>
    <col min="24" max="24" width="10.57421875" style="176" customWidth="1"/>
    <col min="25" max="27" width="9.140625" style="176" customWidth="1"/>
    <col min="28" max="28" width="9.7109375" style="176" bestFit="1" customWidth="1"/>
    <col min="29" max="16384" width="9.140625" style="176" customWidth="1"/>
  </cols>
  <sheetData>
    <row r="1" spans="1:15" ht="25.5">
      <c r="A1" s="1064" t="s">
        <v>125</v>
      </c>
      <c r="B1" s="1064"/>
      <c r="C1" s="1064"/>
      <c r="D1" s="1064"/>
      <c r="E1" s="1064"/>
      <c r="F1" s="1064"/>
      <c r="G1" s="1064"/>
      <c r="H1" s="1064"/>
      <c r="I1" s="1064"/>
      <c r="J1" s="1064"/>
      <c r="K1" s="1064"/>
      <c r="L1" s="1064"/>
      <c r="M1" s="1064"/>
      <c r="N1" s="1064"/>
      <c r="O1" s="1064"/>
    </row>
    <row r="2" spans="1:15" s="16" customFormat="1" ht="16.5">
      <c r="A2" s="1063" t="s">
        <v>246</v>
      </c>
      <c r="B2" s="1063"/>
      <c r="C2" s="1063"/>
      <c r="D2" s="1063"/>
      <c r="E2" s="1063"/>
      <c r="F2" s="1063"/>
      <c r="G2" s="1063"/>
      <c r="H2" s="1063"/>
      <c r="I2" s="1063"/>
      <c r="J2" s="1063"/>
      <c r="K2" s="1063"/>
      <c r="L2" s="1063"/>
      <c r="M2" s="1063"/>
      <c r="N2" s="1063"/>
      <c r="O2" s="1063"/>
    </row>
    <row r="3" ht="15.75">
      <c r="N3" s="762"/>
    </row>
    <row r="4" spans="1:14" s="767" customFormat="1" ht="15.75">
      <c r="A4" s="763">
        <v>20</v>
      </c>
      <c r="B4" s="764" t="s">
        <v>6</v>
      </c>
      <c r="C4" s="765"/>
      <c r="D4" s="766"/>
      <c r="E4" s="766"/>
      <c r="F4" s="766"/>
      <c r="N4" s="768"/>
    </row>
    <row r="5" spans="1:14" ht="15.75">
      <c r="A5" s="769"/>
      <c r="B5" s="763"/>
      <c r="C5" s="770"/>
      <c r="D5" s="763"/>
      <c r="E5" s="763"/>
      <c r="F5" s="763"/>
      <c r="N5" s="762"/>
    </row>
    <row r="6" spans="1:16" s="767" customFormat="1" ht="12.75">
      <c r="A6" s="1089" t="s">
        <v>226</v>
      </c>
      <c r="B6" s="1090"/>
      <c r="C6" s="1090"/>
      <c r="D6" s="1091"/>
      <c r="E6" s="1084" t="s">
        <v>227</v>
      </c>
      <c r="F6" s="1095"/>
      <c r="G6" s="1085" t="s">
        <v>193</v>
      </c>
      <c r="H6" s="1085"/>
      <c r="I6" s="1087" t="s">
        <v>228</v>
      </c>
      <c r="J6" s="1084" t="s">
        <v>194</v>
      </c>
      <c r="K6" s="1085"/>
      <c r="L6" s="1085"/>
      <c r="M6" s="1086"/>
      <c r="N6" s="1087" t="s">
        <v>751</v>
      </c>
      <c r="O6" s="1087" t="s">
        <v>752</v>
      </c>
      <c r="P6" s="771"/>
    </row>
    <row r="7" spans="1:16" s="776" customFormat="1" ht="63.75">
      <c r="A7" s="1092"/>
      <c r="B7" s="1093"/>
      <c r="C7" s="1093"/>
      <c r="D7" s="1094"/>
      <c r="E7" s="772" t="s">
        <v>747</v>
      </c>
      <c r="F7" s="772" t="s">
        <v>748</v>
      </c>
      <c r="G7" s="773" t="s">
        <v>229</v>
      </c>
      <c r="H7" s="773" t="s">
        <v>230</v>
      </c>
      <c r="I7" s="1088"/>
      <c r="J7" s="774" t="s">
        <v>749</v>
      </c>
      <c r="K7" s="774" t="s">
        <v>231</v>
      </c>
      <c r="L7" s="775" t="s">
        <v>232</v>
      </c>
      <c r="M7" s="774" t="s">
        <v>750</v>
      </c>
      <c r="N7" s="1088"/>
      <c r="O7" s="1088"/>
      <c r="P7" s="771"/>
    </row>
    <row r="8" spans="1:27" s="767" customFormat="1" ht="12.75">
      <c r="A8" s="777">
        <v>1</v>
      </c>
      <c r="B8" s="778" t="s">
        <v>9</v>
      </c>
      <c r="C8" s="779">
        <v>0</v>
      </c>
      <c r="D8" s="780"/>
      <c r="E8" s="781">
        <v>9720000</v>
      </c>
      <c r="F8" s="781">
        <f aca="true" t="shared" si="0" ref="F8:F16">+E8+G8+H8</f>
        <v>9720000</v>
      </c>
      <c r="G8" s="781">
        <v>0</v>
      </c>
      <c r="H8" s="781">
        <v>0</v>
      </c>
      <c r="I8" s="781">
        <v>0</v>
      </c>
      <c r="J8" s="781">
        <v>0</v>
      </c>
      <c r="K8" s="781">
        <v>0</v>
      </c>
      <c r="L8" s="782">
        <f>((E8-J8+G8)*D8)+((H8*D8)/2)</f>
        <v>0</v>
      </c>
      <c r="M8" s="782">
        <f>+J8+L8</f>
        <v>0</v>
      </c>
      <c r="N8" s="783">
        <f>F8-M8</f>
        <v>9720000</v>
      </c>
      <c r="O8" s="782">
        <f>E8-J8</f>
        <v>9720000</v>
      </c>
      <c r="P8" s="784"/>
      <c r="AA8" s="767">
        <v>365</v>
      </c>
    </row>
    <row r="9" spans="1:16" s="767" customFormat="1" ht="12.75">
      <c r="A9" s="777">
        <v>2</v>
      </c>
      <c r="B9" s="890" t="s">
        <v>273</v>
      </c>
      <c r="C9" s="891">
        <v>60</v>
      </c>
      <c r="D9" s="780">
        <f>ROUNDUP(1-(5%^(1/C9)),4)</f>
        <v>0.0488</v>
      </c>
      <c r="E9" s="782">
        <v>0</v>
      </c>
      <c r="F9" s="782">
        <f t="shared" si="0"/>
        <v>0</v>
      </c>
      <c r="G9" s="782">
        <v>0</v>
      </c>
      <c r="H9" s="782">
        <v>0</v>
      </c>
      <c r="I9" s="782">
        <v>0</v>
      </c>
      <c r="J9" s="782">
        <v>0</v>
      </c>
      <c r="K9" s="782">
        <v>0</v>
      </c>
      <c r="L9" s="782">
        <f>((E9-J9+G9)*D9)+((H9*D9)/2)</f>
        <v>0</v>
      </c>
      <c r="M9" s="782">
        <f>+J9+L9</f>
        <v>0</v>
      </c>
      <c r="N9" s="783">
        <f>F9-M9</f>
        <v>0</v>
      </c>
      <c r="O9" s="782">
        <v>0</v>
      </c>
      <c r="P9" s="784"/>
    </row>
    <row r="10" spans="1:27" s="767" customFormat="1" ht="12.75">
      <c r="A10" s="777">
        <v>3</v>
      </c>
      <c r="B10" s="778" t="s">
        <v>273</v>
      </c>
      <c r="C10" s="785">
        <v>5</v>
      </c>
      <c r="D10" s="780">
        <f>ROUNDUP(1-(5%^(1/C10)),4)</f>
        <v>0.4508</v>
      </c>
      <c r="E10" s="782">
        <v>420835</v>
      </c>
      <c r="F10" s="782">
        <f t="shared" si="0"/>
        <v>420835</v>
      </c>
      <c r="G10" s="782">
        <v>0</v>
      </c>
      <c r="H10" s="782">
        <v>0</v>
      </c>
      <c r="I10" s="782">
        <v>0</v>
      </c>
      <c r="J10" s="782">
        <v>291019.313618</v>
      </c>
      <c r="K10" s="782">
        <v>0</v>
      </c>
      <c r="L10" s="782">
        <f>((E10-J10+G10)*D10)+((H10*D10)/2)</f>
        <v>58520.91142100559</v>
      </c>
      <c r="M10" s="782">
        <f>+J10+L10</f>
        <v>349540.2250390056</v>
      </c>
      <c r="N10" s="783">
        <f>F10-M10</f>
        <v>71294.77496099437</v>
      </c>
      <c r="O10" s="782">
        <v>129815.68638199999</v>
      </c>
      <c r="P10" s="784"/>
      <c r="Y10" s="767" t="s">
        <v>675</v>
      </c>
      <c r="Z10" s="767">
        <f>25.89%</f>
        <v>0.2589</v>
      </c>
      <c r="AA10" s="842">
        <v>42825</v>
      </c>
    </row>
    <row r="11" spans="1:28" s="767" customFormat="1" ht="12.75">
      <c r="A11" s="777">
        <v>4</v>
      </c>
      <c r="B11" s="778" t="s">
        <v>360</v>
      </c>
      <c r="C11" s="785">
        <v>10</v>
      </c>
      <c r="D11" s="786">
        <f aca="true" t="shared" si="1" ref="D11:D19">ROUNDUP(1-(5%^(1/C11)),4)</f>
        <v>0.25889999999999996</v>
      </c>
      <c r="E11" s="782">
        <v>319000</v>
      </c>
      <c r="F11" s="782">
        <f t="shared" si="0"/>
        <v>319000</v>
      </c>
      <c r="G11" s="782">
        <v>0</v>
      </c>
      <c r="H11" s="782">
        <v>0</v>
      </c>
      <c r="I11" s="782">
        <v>0</v>
      </c>
      <c r="J11" s="782">
        <v>139176.749594565</v>
      </c>
      <c r="K11" s="782">
        <v>0</v>
      </c>
      <c r="L11" s="782">
        <f aca="true" t="shared" si="2" ref="L11:L19">((E11-J11+G11)*D11)+((H11*D11)/2)</f>
        <v>46556.23952996712</v>
      </c>
      <c r="M11" s="782">
        <f aca="true" t="shared" si="3" ref="M11:M19">+J11+L11</f>
        <v>185732.9891245321</v>
      </c>
      <c r="N11" s="783">
        <f aca="true" t="shared" si="4" ref="N11:N19">F11-M11</f>
        <v>133267.0108754679</v>
      </c>
      <c r="O11" s="782">
        <v>179823.250405435</v>
      </c>
      <c r="P11" s="784"/>
      <c r="X11" s="841" t="s">
        <v>367</v>
      </c>
      <c r="Y11" s="841" t="s">
        <v>201</v>
      </c>
      <c r="Z11" s="841" t="s">
        <v>665</v>
      </c>
      <c r="AA11" s="767" t="s">
        <v>676</v>
      </c>
      <c r="AB11" s="767" t="s">
        <v>20</v>
      </c>
    </row>
    <row r="12" spans="1:28" s="767" customFormat="1" ht="12.75">
      <c r="A12" s="777">
        <v>5</v>
      </c>
      <c r="B12" s="778" t="s">
        <v>361</v>
      </c>
      <c r="C12" s="785">
        <v>3</v>
      </c>
      <c r="D12" s="786">
        <f>ROUNDUP(1-(5%^(1/C12)),4)</f>
        <v>0.6315999999999999</v>
      </c>
      <c r="E12" s="782">
        <v>25000</v>
      </c>
      <c r="F12" s="782">
        <f t="shared" si="0"/>
        <v>25000</v>
      </c>
      <c r="G12" s="782">
        <v>0</v>
      </c>
      <c r="H12" s="782">
        <v>0</v>
      </c>
      <c r="I12" s="782">
        <v>0</v>
      </c>
      <c r="J12" s="782">
        <v>23750.0320624</v>
      </c>
      <c r="K12" s="782">
        <v>0</v>
      </c>
      <c r="L12" s="782">
        <f t="shared" si="2"/>
        <v>789.479749388159</v>
      </c>
      <c r="M12" s="782">
        <f t="shared" si="3"/>
        <v>24539.51181178816</v>
      </c>
      <c r="N12" s="783">
        <f t="shared" si="4"/>
        <v>460.48818821183886</v>
      </c>
      <c r="O12" s="782">
        <v>1249.9679375999985</v>
      </c>
      <c r="P12" s="784"/>
      <c r="X12" s="767" t="s">
        <v>632</v>
      </c>
      <c r="Y12" s="767">
        <v>52990</v>
      </c>
      <c r="Z12" s="842">
        <v>42494</v>
      </c>
      <c r="AA12" s="767">
        <f>AA10-Z12</f>
        <v>331</v>
      </c>
      <c r="AB12" s="767">
        <f>Y12*Z10*AA12/AA8</f>
        <v>12441.166413698631</v>
      </c>
    </row>
    <row r="13" spans="1:28" s="767" customFormat="1" ht="12.75">
      <c r="A13" s="777">
        <v>6</v>
      </c>
      <c r="B13" s="778" t="s">
        <v>363</v>
      </c>
      <c r="C13" s="785">
        <v>12</v>
      </c>
      <c r="D13" s="786">
        <f t="shared" si="1"/>
        <v>0.221</v>
      </c>
      <c r="E13" s="782">
        <v>10056</v>
      </c>
      <c r="F13" s="783">
        <f t="shared" si="0"/>
        <v>10056</v>
      </c>
      <c r="G13" s="782">
        <v>0</v>
      </c>
      <c r="H13" s="782">
        <v>0</v>
      </c>
      <c r="I13" s="782">
        <v>0</v>
      </c>
      <c r="J13" s="782">
        <v>4628.4140959999995</v>
      </c>
      <c r="K13" s="782">
        <v>0</v>
      </c>
      <c r="L13" s="782">
        <f t="shared" si="2"/>
        <v>1199.4964847840001</v>
      </c>
      <c r="M13" s="782">
        <f t="shared" si="3"/>
        <v>5827.910580784</v>
      </c>
      <c r="N13" s="783">
        <f t="shared" si="4"/>
        <v>4228.089419216</v>
      </c>
      <c r="O13" s="782">
        <v>5427.5859040000005</v>
      </c>
      <c r="P13" s="784"/>
      <c r="X13" s="767" t="s">
        <v>632</v>
      </c>
      <c r="Y13" s="767">
        <v>30000</v>
      </c>
      <c r="Z13" s="842">
        <v>42530</v>
      </c>
      <c r="AA13" s="767">
        <f>AA10-Z13</f>
        <v>295</v>
      </c>
      <c r="AB13" s="767">
        <f>Y13*Z10*AA13/AA8</f>
        <v>6277.4383561643845</v>
      </c>
    </row>
    <row r="14" spans="1:30" s="767" customFormat="1" ht="12.75">
      <c r="A14" s="777">
        <v>7</v>
      </c>
      <c r="B14" s="778" t="s">
        <v>190</v>
      </c>
      <c r="C14" s="785">
        <v>10</v>
      </c>
      <c r="D14" s="786">
        <f t="shared" si="1"/>
        <v>0.25889999999999996</v>
      </c>
      <c r="E14" s="782">
        <v>95000</v>
      </c>
      <c r="F14" s="783">
        <f>+E14+G14+H14</f>
        <v>95000</v>
      </c>
      <c r="H14" s="782">
        <v>0</v>
      </c>
      <c r="I14" s="782">
        <v>0</v>
      </c>
      <c r="J14" s="782">
        <v>49577.64587458</v>
      </c>
      <c r="K14" s="782">
        <v>0</v>
      </c>
      <c r="L14" s="782">
        <f>((E14-J14+G14)*D14)+((H14*D14)/2)</f>
        <v>11759.847483071237</v>
      </c>
      <c r="M14" s="782">
        <f t="shared" si="3"/>
        <v>61337.493357651234</v>
      </c>
      <c r="N14" s="783">
        <f t="shared" si="4"/>
        <v>33662.506642348766</v>
      </c>
      <c r="O14" s="782">
        <v>45422.35412542</v>
      </c>
      <c r="P14" s="784"/>
      <c r="X14" s="873" t="s">
        <v>360</v>
      </c>
      <c r="Y14" s="873">
        <v>52314</v>
      </c>
      <c r="Z14" s="874">
        <v>42523</v>
      </c>
      <c r="AA14" s="873">
        <f>AA10-Z14</f>
        <v>302</v>
      </c>
      <c r="AB14" s="873">
        <f>Y14*Z10*AA14/AA8</f>
        <v>11206.346764931508</v>
      </c>
      <c r="AC14" s="767">
        <f>(E14-J14)*D14</f>
        <v>11759.847483071237</v>
      </c>
      <c r="AD14" s="767">
        <f>AC14+AB12+AB13+AB14</f>
        <v>41684.79901786576</v>
      </c>
    </row>
    <row r="15" spans="1:26" s="767" customFormat="1" ht="12.75">
      <c r="A15" s="777">
        <v>8</v>
      </c>
      <c r="B15" s="778" t="s">
        <v>632</v>
      </c>
      <c r="C15" s="785">
        <v>10</v>
      </c>
      <c r="D15" s="786">
        <f t="shared" si="1"/>
        <v>0.25889999999999996</v>
      </c>
      <c r="E15" s="782">
        <v>82990</v>
      </c>
      <c r="F15" s="783">
        <f>+E15+G15+H15</f>
        <v>82990</v>
      </c>
      <c r="G15" s="782">
        <v>0</v>
      </c>
      <c r="H15" s="782"/>
      <c r="I15" s="782"/>
      <c r="J15" s="782">
        <v>21486.110999999997</v>
      </c>
      <c r="K15" s="782">
        <v>0</v>
      </c>
      <c r="L15" s="782">
        <f>((E15-J15+G15)*D15)+((H15*D15)/2)</f>
        <v>15923.356862099998</v>
      </c>
      <c r="M15" s="782">
        <f t="shared" si="3"/>
        <v>37409.46786209999</v>
      </c>
      <c r="N15" s="783">
        <f t="shared" si="4"/>
        <v>45580.53213790001</v>
      </c>
      <c r="O15" s="782">
        <v>61503.889</v>
      </c>
      <c r="P15" s="784"/>
      <c r="Z15" s="842"/>
    </row>
    <row r="16" spans="1:28" s="767" customFormat="1" ht="12.75">
      <c r="A16" s="777">
        <v>9</v>
      </c>
      <c r="B16" s="778" t="s">
        <v>565</v>
      </c>
      <c r="C16" s="785">
        <v>10</v>
      </c>
      <c r="D16" s="786">
        <f t="shared" si="1"/>
        <v>0.25889999999999996</v>
      </c>
      <c r="E16" s="782">
        <v>606651</v>
      </c>
      <c r="F16" s="783">
        <f t="shared" si="0"/>
        <v>606651</v>
      </c>
      <c r="G16" s="782">
        <v>0</v>
      </c>
      <c r="H16" s="782">
        <v>0</v>
      </c>
      <c r="I16" s="782">
        <v>0</v>
      </c>
      <c r="J16" s="782">
        <v>260793.33690388495</v>
      </c>
      <c r="K16" s="782">
        <v>0</v>
      </c>
      <c r="L16" s="782">
        <f t="shared" si="2"/>
        <v>89542.54897558417</v>
      </c>
      <c r="M16" s="782">
        <f t="shared" si="3"/>
        <v>350335.8858794691</v>
      </c>
      <c r="N16" s="783">
        <f t="shared" si="4"/>
        <v>256315.1141205309</v>
      </c>
      <c r="O16" s="782">
        <v>345857.663096115</v>
      </c>
      <c r="P16" s="784"/>
      <c r="U16" s="767" t="s">
        <v>704</v>
      </c>
      <c r="X16" s="767" t="s">
        <v>666</v>
      </c>
      <c r="Y16" s="767">
        <f>2550+3550</f>
        <v>6100</v>
      </c>
      <c r="Z16" s="842">
        <v>42482</v>
      </c>
      <c r="AA16" s="767">
        <f>AA10-Z16</f>
        <v>343</v>
      </c>
      <c r="AB16" s="767">
        <f>Y16*Z10*AA16/AA8</f>
        <v>1484.0999178082195</v>
      </c>
    </row>
    <row r="17" spans="1:28" s="767" customFormat="1" ht="12.75">
      <c r="A17" s="777">
        <v>10</v>
      </c>
      <c r="B17" s="778" t="s">
        <v>188</v>
      </c>
      <c r="C17" s="785">
        <v>15</v>
      </c>
      <c r="D17" s="786">
        <f t="shared" si="1"/>
        <v>0.18109999999999998</v>
      </c>
      <c r="E17" s="782">
        <v>84158</v>
      </c>
      <c r="F17" s="783">
        <v>84158</v>
      </c>
      <c r="G17" s="782">
        <v>0</v>
      </c>
      <c r="H17" s="782">
        <v>0</v>
      </c>
      <c r="I17" s="782">
        <v>0</v>
      </c>
      <c r="J17" s="782">
        <v>15241.013799999999</v>
      </c>
      <c r="K17" s="782">
        <v>0</v>
      </c>
      <c r="L17" s="782">
        <f t="shared" si="2"/>
        <v>12480.866200819999</v>
      </c>
      <c r="M17" s="782">
        <f t="shared" si="3"/>
        <v>27721.880000819998</v>
      </c>
      <c r="N17" s="783">
        <f t="shared" si="4"/>
        <v>56436.11999918</v>
      </c>
      <c r="O17" s="782">
        <v>68916.9862</v>
      </c>
      <c r="P17" s="784"/>
      <c r="X17" s="767" t="s">
        <v>666</v>
      </c>
      <c r="Y17" s="767">
        <v>26888</v>
      </c>
      <c r="Z17" s="842">
        <v>42570</v>
      </c>
      <c r="AA17" s="767">
        <f>AA10-Z17</f>
        <v>255</v>
      </c>
      <c r="AB17" s="767">
        <f>Y17*Z10*AA17/AA8</f>
        <v>4863.376208219179</v>
      </c>
    </row>
    <row r="18" spans="1:30" s="767" customFormat="1" ht="12.75">
      <c r="A18" s="777">
        <v>11</v>
      </c>
      <c r="B18" s="778" t="s">
        <v>575</v>
      </c>
      <c r="C18" s="785">
        <v>15</v>
      </c>
      <c r="D18" s="786">
        <f t="shared" si="1"/>
        <v>0.18109999999999998</v>
      </c>
      <c r="E18" s="782">
        <v>155000</v>
      </c>
      <c r="F18" s="783">
        <v>155000</v>
      </c>
      <c r="G18" s="782">
        <v>0</v>
      </c>
      <c r="H18" s="782">
        <v>0</v>
      </c>
      <c r="I18" s="782">
        <v>0</v>
      </c>
      <c r="J18" s="782">
        <v>28070.499999999996</v>
      </c>
      <c r="K18" s="782">
        <v>0</v>
      </c>
      <c r="L18" s="782">
        <f t="shared" si="2"/>
        <v>22986.932449999997</v>
      </c>
      <c r="M18" s="782">
        <f t="shared" si="3"/>
        <v>51057.43244999999</v>
      </c>
      <c r="N18" s="783">
        <f t="shared" si="4"/>
        <v>103942.56755</v>
      </c>
      <c r="O18" s="782">
        <v>126929.5</v>
      </c>
      <c r="P18" s="784"/>
      <c r="X18" s="767" t="s">
        <v>666</v>
      </c>
      <c r="Y18" s="767">
        <v>6700</v>
      </c>
      <c r="Z18" s="842">
        <v>42641</v>
      </c>
      <c r="AA18" s="767">
        <f>AA10-Z18</f>
        <v>184</v>
      </c>
      <c r="AB18" s="767">
        <f>Y18*Z10*AA18/AA8</f>
        <v>874.4436164383562</v>
      </c>
      <c r="AC18" s="767">
        <f>(E16-J16)*D16</f>
        <v>89542.54897558417</v>
      </c>
      <c r="AD18" s="767">
        <f>AC18+AB16+AB17+AB18</f>
        <v>96764.46871804992</v>
      </c>
    </row>
    <row r="19" spans="1:25" s="767" customFormat="1" ht="12.75">
      <c r="A19" s="777">
        <v>12</v>
      </c>
      <c r="B19" s="778" t="s">
        <v>362</v>
      </c>
      <c r="C19" s="785">
        <v>5</v>
      </c>
      <c r="D19" s="780">
        <f t="shared" si="1"/>
        <v>0.4508</v>
      </c>
      <c r="E19" s="782">
        <v>51780</v>
      </c>
      <c r="F19" s="783">
        <f>+E19+G19+H19</f>
        <v>51780</v>
      </c>
      <c r="G19" s="782">
        <v>0</v>
      </c>
      <c r="H19" s="782">
        <v>0</v>
      </c>
      <c r="I19" s="782">
        <v>0</v>
      </c>
      <c r="J19" s="782">
        <v>39342.6729096</v>
      </c>
      <c r="K19" s="782">
        <v>0</v>
      </c>
      <c r="L19" s="782">
        <f t="shared" si="2"/>
        <v>5606.747052352321</v>
      </c>
      <c r="M19" s="782">
        <f t="shared" si="3"/>
        <v>44949.41996195232</v>
      </c>
      <c r="N19" s="783">
        <f t="shared" si="4"/>
        <v>6830.580038047679</v>
      </c>
      <c r="O19" s="782">
        <v>12437.327090400002</v>
      </c>
      <c r="P19" s="784"/>
      <c r="Y19" s="767">
        <f>SUM(Y12:Y18)</f>
        <v>174992</v>
      </c>
    </row>
    <row r="20" spans="1:16" s="767" customFormat="1" ht="12.75">
      <c r="A20" s="787" t="s">
        <v>14</v>
      </c>
      <c r="B20" s="788"/>
      <c r="C20" s="789"/>
      <c r="D20" s="788"/>
      <c r="E20" s="790">
        <f aca="true" t="shared" si="5" ref="E20:L20">SUM(E8:E19)</f>
        <v>11570470</v>
      </c>
      <c r="F20" s="790">
        <f>SUM(F8:F19)</f>
        <v>11570470</v>
      </c>
      <c r="G20" s="791">
        <f>SUM(G8:G19)</f>
        <v>0</v>
      </c>
      <c r="H20" s="791">
        <f>SUM(H8:H19)</f>
        <v>0</v>
      </c>
      <c r="I20" s="791">
        <f t="shared" si="5"/>
        <v>0</v>
      </c>
      <c r="J20" s="790">
        <f t="shared" si="5"/>
        <v>873085.78985903</v>
      </c>
      <c r="K20" s="790">
        <f t="shared" si="5"/>
        <v>0</v>
      </c>
      <c r="L20" s="790">
        <f t="shared" si="5"/>
        <v>265366.4262090726</v>
      </c>
      <c r="M20" s="790">
        <f>SUM(M8:M19)</f>
        <v>1138452.2160681027</v>
      </c>
      <c r="N20" s="790">
        <f>SUM(N8:N19)</f>
        <v>10432017.783931898</v>
      </c>
      <c r="O20" s="791">
        <f>SUM(O8:O19)</f>
        <v>10697384.210140968</v>
      </c>
      <c r="P20" s="784"/>
    </row>
    <row r="21" spans="1:16" s="767" customFormat="1" ht="12.75">
      <c r="A21" s="787" t="s">
        <v>647</v>
      </c>
      <c r="B21" s="788"/>
      <c r="C21" s="789"/>
      <c r="D21" s="788"/>
      <c r="E21" s="790">
        <v>11395778</v>
      </c>
      <c r="F21" s="790">
        <v>11570470</v>
      </c>
      <c r="G21" s="791">
        <v>174692</v>
      </c>
      <c r="H21" s="791">
        <v>0</v>
      </c>
      <c r="I21" s="791">
        <v>0</v>
      </c>
      <c r="J21" s="790">
        <v>488327.4003</v>
      </c>
      <c r="K21" s="790">
        <v>0</v>
      </c>
      <c r="L21" s="790">
        <v>384758.38955903</v>
      </c>
      <c r="M21" s="790">
        <v>873085.78985903</v>
      </c>
      <c r="N21" s="790">
        <v>10697384.210140968</v>
      </c>
      <c r="O21" s="791">
        <v>10907450.5997</v>
      </c>
      <c r="P21" s="784"/>
    </row>
    <row r="22" spans="1:3" s="767" customFormat="1" ht="15.75">
      <c r="A22" s="41" t="s">
        <v>471</v>
      </c>
      <c r="C22" s="792"/>
    </row>
    <row r="23" spans="1:3" s="767" customFormat="1" ht="12.75">
      <c r="A23" s="793"/>
      <c r="C23" s="792"/>
    </row>
    <row r="24" spans="1:15" ht="15.75">
      <c r="A24" s="794" t="s">
        <v>309</v>
      </c>
      <c r="B24" s="795" t="s">
        <v>242</v>
      </c>
      <c r="C24" s="795"/>
      <c r="D24" s="795"/>
      <c r="E24" s="795"/>
      <c r="F24" s="795"/>
      <c r="G24" s="795"/>
      <c r="H24" s="795"/>
      <c r="I24" s="795"/>
      <c r="J24" s="795"/>
      <c r="K24" s="795"/>
      <c r="L24" s="795"/>
      <c r="M24" s="795"/>
      <c r="N24" s="795"/>
      <c r="O24" s="795"/>
    </row>
    <row r="25" ht="15.75">
      <c r="A25" s="794"/>
    </row>
    <row r="26" spans="1:2" ht="15.75">
      <c r="A26" s="760" t="s">
        <v>472</v>
      </c>
      <c r="B26" s="176" t="s">
        <v>473</v>
      </c>
    </row>
    <row r="28" spans="1:2" ht="15.75">
      <c r="A28" s="760" t="s">
        <v>474</v>
      </c>
      <c r="B28" s="176" t="s">
        <v>475</v>
      </c>
    </row>
    <row r="30" spans="1:2" ht="15.75">
      <c r="A30" s="760" t="s">
        <v>476</v>
      </c>
      <c r="B30" s="176" t="s">
        <v>477</v>
      </c>
    </row>
  </sheetData>
  <sheetProtection/>
  <mergeCells count="9">
    <mergeCell ref="J6:M6"/>
    <mergeCell ref="N6:N7"/>
    <mergeCell ref="A1:O1"/>
    <mergeCell ref="A2:O2"/>
    <mergeCell ref="O6:O7"/>
    <mergeCell ref="A6:D7"/>
    <mergeCell ref="E6:F6"/>
    <mergeCell ref="G6:H6"/>
    <mergeCell ref="I6:I7"/>
  </mergeCells>
  <printOptions horizontalCentered="1"/>
  <pageMargins left="0.3937007874015748" right="0.3937007874015748" top="0.3937007874015748" bottom="0.3937007874015748" header="0.5118110236220472" footer="0.5118110236220472"/>
  <pageSetup horizontalDpi="180" verticalDpi="18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Sneha</cp:lastModifiedBy>
  <cp:lastPrinted>2018-10-23T09:46:39Z</cp:lastPrinted>
  <dcterms:created xsi:type="dcterms:W3CDTF">1996-10-14T23:33:28Z</dcterms:created>
  <dcterms:modified xsi:type="dcterms:W3CDTF">2018-10-30T05:02:07Z</dcterms:modified>
  <cp:category/>
  <cp:version/>
  <cp:contentType/>
  <cp:contentStatus/>
</cp:coreProperties>
</file>